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General\COORDINADOR DE ADMINISTRACIÓN\CONTA\CUENTA PÚBLICA\CUENTA PÚBLICA 2025\4to trimestral\EXCEL\"/>
    </mc:Choice>
  </mc:AlternateContent>
  <xr:revisionPtr revIDLastSave="0" documentId="13_ncr:1_{FF4FE1E7-8882-4177-8848-3983C0B6DE9A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9" l="1"/>
  <c r="C44" i="9"/>
  <c r="D44" i="9"/>
  <c r="E44" i="9"/>
  <c r="F44" i="9"/>
  <c r="G44" i="9"/>
  <c r="A4" i="6"/>
  <c r="E9" i="2"/>
  <c r="E19" i="2"/>
  <c r="D103" i="7"/>
  <c r="G15" i="10"/>
  <c r="F15" i="10"/>
  <c r="E15" i="10"/>
  <c r="D15" i="10"/>
  <c r="C15" i="10"/>
  <c r="B15" i="10"/>
  <c r="G17" i="9"/>
  <c r="F17" i="9"/>
  <c r="E17" i="9"/>
  <c r="D17" i="9"/>
  <c r="C17" i="9"/>
  <c r="B17" i="9"/>
  <c r="F6" i="2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C29" i="19"/>
  <c r="D29" i="19"/>
  <c r="G18" i="19"/>
  <c r="G29" i="19" s="1"/>
  <c r="F18" i="19"/>
  <c r="F29" i="19" s="1"/>
  <c r="E18" i="19"/>
  <c r="E29" i="19" s="1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31" i="16" l="1"/>
  <c r="E28" i="22"/>
  <c r="B29" i="19"/>
  <c r="G28" i="22"/>
  <c r="C28" i="22"/>
  <c r="B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/>
  <c r="D20" i="3" s="1"/>
  <c r="C13" i="3"/>
  <c r="B22" i="3"/>
  <c r="C19" i="8"/>
  <c r="E19" i="8"/>
  <c r="E29" i="8" s="1"/>
  <c r="F19" i="8"/>
  <c r="F29" i="8" s="1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15" i="7"/>
  <c r="G116" i="7"/>
  <c r="G117" i="7"/>
  <c r="G118" i="7"/>
  <c r="G119" i="7"/>
  <c r="G120" i="7"/>
  <c r="G121" i="7"/>
  <c r="G122" i="7"/>
  <c r="G114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40" i="7"/>
  <c r="G41" i="7"/>
  <c r="G42" i="7"/>
  <c r="G43" i="7"/>
  <c r="G44" i="7"/>
  <c r="G45" i="7"/>
  <c r="G46" i="7"/>
  <c r="G47" i="7"/>
  <c r="G3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0" i="6"/>
  <c r="G9" i="6"/>
  <c r="F75" i="6"/>
  <c r="F67" i="6"/>
  <c r="F59" i="6"/>
  <c r="F54" i="6"/>
  <c r="F65" i="6" s="1"/>
  <c r="F45" i="6"/>
  <c r="F28" i="6"/>
  <c r="F41" i="6"/>
  <c r="E75" i="6"/>
  <c r="E67" i="6"/>
  <c r="E59" i="6"/>
  <c r="E54" i="6"/>
  <c r="E45" i="6"/>
  <c r="E28" i="6"/>
  <c r="D75" i="6"/>
  <c r="D67" i="6"/>
  <c r="D59" i="6"/>
  <c r="D54" i="6"/>
  <c r="D4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45" i="6"/>
  <c r="C28" i="6"/>
  <c r="C41" i="6"/>
  <c r="B75" i="6"/>
  <c r="B67" i="6"/>
  <c r="B59" i="6"/>
  <c r="B54" i="6"/>
  <c r="B45" i="6"/>
  <c r="B28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9" i="2"/>
  <c r="C60" i="2"/>
  <c r="B60" i="2"/>
  <c r="C41" i="2"/>
  <c r="C38" i="2"/>
  <c r="D84" i="7" l="1"/>
  <c r="E84" i="7"/>
  <c r="C9" i="7"/>
  <c r="E65" i="6"/>
  <c r="G71" i="7"/>
  <c r="G62" i="7"/>
  <c r="G146" i="7"/>
  <c r="G28" i="6"/>
  <c r="C65" i="6"/>
  <c r="C70" i="6" s="1"/>
  <c r="C9" i="9"/>
  <c r="G75" i="6"/>
  <c r="F79" i="2"/>
  <c r="E79" i="2"/>
  <c r="F8" i="3"/>
  <c r="E47" i="2"/>
  <c r="E59" i="2" s="1"/>
  <c r="E81" i="2" s="1"/>
  <c r="F47" i="2"/>
  <c r="F59" i="2" s="1"/>
  <c r="K20" i="4"/>
  <c r="E20" i="4"/>
  <c r="I20" i="4"/>
  <c r="C43" i="9"/>
  <c r="B43" i="9"/>
  <c r="D9" i="9"/>
  <c r="E9" i="9"/>
  <c r="G9" i="9"/>
  <c r="B9" i="9"/>
  <c r="D43" i="9"/>
  <c r="E43" i="9"/>
  <c r="G43" i="9"/>
  <c r="B29" i="8"/>
  <c r="C29" i="8"/>
  <c r="G123" i="7"/>
  <c r="B84" i="7"/>
  <c r="C84" i="7"/>
  <c r="C159" i="7" s="1"/>
  <c r="G18" i="7"/>
  <c r="G38" i="7"/>
  <c r="G75" i="7"/>
  <c r="G93" i="7"/>
  <c r="G133" i="7"/>
  <c r="G150" i="7"/>
  <c r="B9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F70" i="6"/>
  <c r="G45" i="6"/>
  <c r="G41" i="6"/>
  <c r="E159" i="7" l="1"/>
  <c r="D77" i="9"/>
  <c r="C77" i="9"/>
  <c r="G65" i="6"/>
  <c r="B159" i="7"/>
  <c r="F159" i="7"/>
  <c r="F81" i="2"/>
  <c r="G77" i="9"/>
  <c r="E77" i="9"/>
  <c r="G9" i="7"/>
  <c r="B77" i="9"/>
  <c r="F77" i="9"/>
  <c r="D159" i="7"/>
  <c r="G84" i="7"/>
  <c r="G42" i="6"/>
  <c r="G70" i="6"/>
  <c r="G159" i="7" l="1"/>
  <c r="C31" i="2"/>
  <c r="C25" i="2"/>
  <c r="C17" i="2"/>
  <c r="C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6" i="10"/>
  <c r="G25" i="10"/>
  <c r="G23" i="10"/>
  <c r="G22" i="10"/>
  <c r="G11" i="10"/>
  <c r="G13" i="10"/>
  <c r="G14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G19" i="8" l="1"/>
  <c r="G29" i="8" s="1"/>
  <c r="D19" i="8"/>
  <c r="D29" i="8" s="1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<sst xmlns="http://schemas.openxmlformats.org/spreadsheetml/2006/main" count="1023" uniqueCount="603">
  <si>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</si>
  <si>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</si>
  <si>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</si>
  <si>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</si>
  <si>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</si>
  <si>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</si>
  <si>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</si>
  <si>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</si>
  <si>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</si>
  <si>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</si>
  <si>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</si>
  <si>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</si>
  <si>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</si>
  <si>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</si>
  <si>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</si>
  <si>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</si>
  <si>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</si>
  <si>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</si>
  <si>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</si>
  <si>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</si>
  <si>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</si>
  <si>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</si>
  <si>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</si>
  <si>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</si>
  <si>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</si>
  <si>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</si>
  <si>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</si>
  <si>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</si>
  <si>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</si>
  <si>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</si>
  <si>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</si>
  <si>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</si>
  <si>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</si>
  <si>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</si>
  <si>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</si>
  <si>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</si>
  <si>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</si>
  <si>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</si>
  <si>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</si>
  <si>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</si>
  <si>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</si>
  <si>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</si>
  <si>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</si>
  <si>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</si>
  <si>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</si>
  <si>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</si>
  <si>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</si>
  <si>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</si>
  <si>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</si>
  <si>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</si>
  <si>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</si>
  <si>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</si>
  <si>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</si>
  <si>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</si>
  <si>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</si>
  <si>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</si>
  <si>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</si>
  <si>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</si>
  <si>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</si>
  <si>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</si>
  <si>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</si>
  <si>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</si>
  <si>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</si>
  <si>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</si>
  <si>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</si>
  <si>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</si>
  <si>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</si>
  <si>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</si>
  <si>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</si>
  <si>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</si>
  <si>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</si>
  <si>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</si>
  <si>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</si>
  <si>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</si>
  <si>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</si>
  <si>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</si>
  <si>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</si>
  <si>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</si>
  <si>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</si>
  <si>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</si>
  <si>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</si>
  <si>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</si>
  <si>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</si>
  <si>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</si>
  <si>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</si>
  <si>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</si>
  <si>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</si>
  <si>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</si>
  <si>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</si>
  <si>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</si>
  <si>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</si>
  <si>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</si>
  <si>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</si>
  <si>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</si>
  <si>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</si>
  <si>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</si>
  <si>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</si>
  <si>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</si>
  <si>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</si>
  <si>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</si>
  <si>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</si>
  <si>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</si>
  <si>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</si>
  <si>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</si>
  <si>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</si>
  <si>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</si>
  <si>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</si>
  <si>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</si>
  <si>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</si>
  <si>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</si>
  <si>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</si>
  <si>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</si>
  <si>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</si>
  <si>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</si>
  <si>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</si>
  <si>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</si>
  <si>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</si>
  <si>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</si>
  <si>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</si>
  <si>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</si>
  <si>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</si>
  <si>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</si>
  <si>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</si>
  <si>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</si>
  <si>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</si>
  <si>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</si>
  <si>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</si>
  <si>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</si>
  <si>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</si>
  <si>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</si>
  <si>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</si>
  <si>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</si>
  <si>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</si>
  <si>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</si>
  <si>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</si>
  <si>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</si>
  <si>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</si>
  <si>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</si>
  <si>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</si>
  <si>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</si>
  <si>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</si>
  <si>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</si>
  <si>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</si>
  <si>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</si>
  <si>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</si>
  <si>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</si>
  <si>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</si>
  <si>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</si>
  <si>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</si>
  <si>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</si>
  <si>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</si>
  <si>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</si>
  <si>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</si>
  <si>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</si>
  <si>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</si>
  <si>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</si>
  <si>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</si>
  <si>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</si>
  <si>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</si>
  <si>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</si>
  <si>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</si>
  <si>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</si>
  <si>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</si>
  <si>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</si>
  <si>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</si>
  <si>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</si>
  <si>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</si>
  <si>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</si>
  <si>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</si>
  <si>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</si>
  <si>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</si>
  <si>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</si>
  <si>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</si>
  <si>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</si>
  <si>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</si>
  <si>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</si>
  <si>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</si>
  <si>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</si>
  <si>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</si>
  <si>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</si>
  <si>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</si>
  <si>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</si>
  <si>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</si>
  <si>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</si>
  <si>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</si>
  <si>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</si>
  <si>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</si>
  <si>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</si>
  <si>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</si>
  <si>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</si>
  <si>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</si>
  <si>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</si>
  <si>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</si>
  <si>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</si>
  <si>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</si>
  <si>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</si>
  <si>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</si>
  <si>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</si>
  <si>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</si>
  <si>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</si>
  <si>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</si>
  <si>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</si>
  <si>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</si>
  <si>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</si>
  <si>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</si>
  <si>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</si>
  <si>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</si>
  <si>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</si>
  <si>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</si>
  <si>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</si>
  <si>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</si>
  <si>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</si>
  <si>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</si>
  <si>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</si>
  <si>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</si>
  <si>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</si>
  <si>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</si>
  <si>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</si>
  <si>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</si>
  <si>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</si>
  <si>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</si>
  <si>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</si>
  <si>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</si>
  <si>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</si>
  <si>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</si>
  <si>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</si>
  <si>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</si>
  <si>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</si>
  <si>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</si>
  <si>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</si>
  <si>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</si>
  <si>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</si>
  <si>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</si>
  <si>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</si>
  <si>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</si>
  <si>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</si>
  <si>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</si>
  <si>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</si>
  <si>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</si>
  <si>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</si>
  <si>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</si>
  <si>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</si>
  <si>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</si>
  <si>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</si>
  <si>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</si>
  <si>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</si>
  <si>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</si>
  <si>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</si>
  <si>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</si>
  <si>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</si>
  <si>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</si>
  <si>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</si>
  <si>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</si>
  <si>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</si>
  <si>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</si>
  <si>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</si>
  <si>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</si>
  <si>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</si>
  <si>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</si>
  <si>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</si>
  <si>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</si>
  <si>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</si>
  <si>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</si>
  <si>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</si>
  <si>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</si>
  <si>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</si>
  <si>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</si>
  <si>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</si>
  <si>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</si>
  <si>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</si>
  <si>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</si>
  <si>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</si>
  <si>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</si>
  <si>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</si>
  <si>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</si>
  <si>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</si>
  <si>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</si>
  <si>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</si>
  <si>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</si>
  <si>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</si>
  <si>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</si>
  <si>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</si>
  <si>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</si>
  <si>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</si>
  <si>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</si>
  <si>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</si>
  <si>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</si>
  <si>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</si>
  <si>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</si>
  <si>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</si>
  <si>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</si>
  <si>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</si>
  <si>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</si>
  <si>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</si>
  <si>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</si>
  <si>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</si>
  <si>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</si>
  <si>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</si>
  <si>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</si>
  <si>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</si>
  <si>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</si>
  <si>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</si>
  <si>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</si>
  <si>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</si>
  <si>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</si>
  <si>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</si>
  <si>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</si>
  <si>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</si>
  <si>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</si>
  <si>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</si>
  <si>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</si>
  <si>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</si>
  <si>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</si>
  <si>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</si>
  <si>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</si>
  <si>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</si>
  <si>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</si>
  <si>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</si>
  <si>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</si>
  <si>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</si>
  <si>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</si>
  <si>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</si>
  <si>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</si>
  <si>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</si>
  <si>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</si>
  <si>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</si>
  <si>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</si>
  <si>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</si>
  <si>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</si>
  <si>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</si>
  <si>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</si>
  <si>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</si>
  <si>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</si>
  <si>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</si>
  <si>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</si>
  <si>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</si>
  <si>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</si>
  <si>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</si>
  <si>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</si>
  <si>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</si>
  <si>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</si>
  <si>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</si>
  <si>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</si>
  <si>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</si>
  <si>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</si>
  <si>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</si>
  <si>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</si>
  <si>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</si>
  <si>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</si>
  <si>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</si>
  <si>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</si>
  <si>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</si>
  <si>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</si>
  <si>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</si>
  <si>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</si>
  <si>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</si>
  <si>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</si>
  <si>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</si>
  <si>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</si>
  <si>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</si>
  <si>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</si>
  <si>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</si>
  <si>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</si>
  <si>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</si>
  <si>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</si>
  <si>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</si>
  <si>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</si>
  <si>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</si>
  <si>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</si>
  <si>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</si>
  <si>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</si>
  <si>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</si>
  <si>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</si>
  <si>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</si>
  <si>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</si>
  <si>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</si>
  <si>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</si>
  <si>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</si>
  <si>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</si>
  <si>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</si>
  <si>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</si>
  <si>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</si>
  <si>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</si>
  <si>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</si>
  <si>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</si>
  <si>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</si>
  <si>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</si>
  <si>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</si>
  <si>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</si>
  <si>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</si>
  <si>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</si>
  <si>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</si>
  <si>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</si>
  <si>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</si>
  <si>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</si>
  <si>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</si>
  <si>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</si>
  <si>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</si>
  <si>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</si>
  <si>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</si>
  <si>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</si>
  <si>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</si>
  <si>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</si>
  <si>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</si>
  <si>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</si>
  <si>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</si>
  <si>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</si>
  <si>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</si>
  <si>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</si>
  <si>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</si>
  <si>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</si>
  <si>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</si>
  <si>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</si>
  <si>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</si>
  <si>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</si>
  <si>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</si>
  <si>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</si>
  <si>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</si>
  <si>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</si>
  <si>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</si>
  <si>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</si>
  <si>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</si>
  <si>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</si>
  <si>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</si>
  <si>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</si>
  <si>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</si>
  <si>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</si>
  <si>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</si>
  <si>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</si>
  <si>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</si>
  <si>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</si>
  <si>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</si>
  <si>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</si>
  <si>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</si>
  <si>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</si>
  <si>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</si>
  <si>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</si>
  <si>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</si>
  <si>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</si>
  <si>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</si>
  <si>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</si>
  <si>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</si>
  <si>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</si>
  <si>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</si>
  <si>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</si>
  <si>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</si>
  <si>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</si>
  <si>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</si>
  <si>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</si>
  <si>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</si>
  <si>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</si>
  <si>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</si>
  <si>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</si>
  <si>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</si>
  <si>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</si>
  <si>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</si>
  <si>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</si>
  <si>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</si>
  <si>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</si>
  <si>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</si>
  <si>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</si>
  <si>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</si>
  <si>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</si>
  <si>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</si>
  <si>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</si>
  <si>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</si>
  <si>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</si>
  <si>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</si>
  <si>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</si>
  <si>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</si>
  <si>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</si>
  <si>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</si>
  <si>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</si>
  <si>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</si>
  <si>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</si>
  <si>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</si>
  <si>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</si>
  <si>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</si>
  <si>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</si>
  <si>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</si>
  <si>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</si>
  <si>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</si>
  <si>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</si>
  <si>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</si>
  <si>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</si>
  <si>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</si>
  <si>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</si>
  <si>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</si>
  <si>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</si>
  <si>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</si>
  <si>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</si>
  <si>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</si>
  <si>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</si>
  <si>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</si>
  <si>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</si>
  <si>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</si>
  <si>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</si>
  <si>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</si>
  <si>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</si>
  <si>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</si>
  <si>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</si>
  <si>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</si>
  <si>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</si>
  <si>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</si>
  <si>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</si>
  <si>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</si>
  <si>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</si>
  <si>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</si>
  <si>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</si>
  <si>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</si>
  <si>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</si>
  <si>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</si>
  <si>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</si>
  <si>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</si>
  <si>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</si>
  <si>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</si>
  <si>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</si>
  <si>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</si>
  <si>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</si>
  <si>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</si>
  <si>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</si>
  <si>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</si>
  <si>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</si>
  <si>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</si>
  <si>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</si>
  <si>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</si>
  <si>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</si>
  <si>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</si>
  <si>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</si>
  <si>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</si>
  <si>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</si>
  <si>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</si>
  <si>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</si>
  <si>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</si>
  <si>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</si>
  <si>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</si>
  <si>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</si>
  <si>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</si>
  <si>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</si>
  <si>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</si>
  <si>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</si>
  <si>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</si>
  <si>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</si>
  <si>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</si>
  <si>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</si>
  <si>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</si>
  <si>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</si>
  <si>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</si>
  <si>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</si>
  <si>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</si>
  <si>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</si>
  <si>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</si>
  <si>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</si>
  <si>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</si>
  <si>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</si>
  <si>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</si>
  <si>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</si>
  <si>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</si>
  <si>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</si>
  <si>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</si>
  <si>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</si>
  <si>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</si>
  <si>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</si>
  <si>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</si>
  <si>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</si>
  <si>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</si>
  <si>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</si>
  <si>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</si>
  <si>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</si>
  <si>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</si>
  <si>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</si>
  <si>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</si>
  <si>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</si>
  <si>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</si>
  <si>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</si>
  <si>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</si>
  <si>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</si>
  <si>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</si>
  <si>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</si>
  <si>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</si>
  <si>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</si>
  <si>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</si>
  <si>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</si>
  <si>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</si>
  <si>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</si>
  <si>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</si>
  <si>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</si>
  <si>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</si>
  <si>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</si>
  <si>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</si>
  <si>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</si>
  <si>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</si>
  <si>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</si>
  <si>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</si>
  <si>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</si>
  <si>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</si>
  <si>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</si>
  <si>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</si>
  <si>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</si>
  <si>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</si>
  <si>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Patronato de Bomberos de León Gto.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</si>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</sst>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activeCell="L27" sqref="L2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600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601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v>6178591.29</v>
      </c>
      <c r="C9" s="47">
        <f>SUM(C10:C16)</f>
        <v>8532804.0800000001</v>
      </c>
      <c r="D9" s="46" t="s">
        <v>12</v>
      </c>
      <c r="E9" s="47">
        <f>SUM(E10:E18)</f>
        <v>18571807.149999999</v>
      </c>
      <c r="F9" s="47">
        <f>SUM(F10:F18)</f>
        <v>6175107.6699999999</v>
      </c>
    </row>
    <row r="10" spans="1:6" x14ac:dyDescent="0.25">
      <c r="A10" s="48" t="s">
        <v>13</v>
      </c>
      <c r="B10" s="47">
        <v>13500</v>
      </c>
      <c r="C10" s="47">
        <v>13500</v>
      </c>
      <c r="D10" s="48" t="s">
        <v>14</v>
      </c>
      <c r="E10" s="47">
        <v>128205.22</v>
      </c>
      <c r="F10" s="47">
        <v>235508.82</v>
      </c>
    </row>
    <row r="11" spans="1:6" x14ac:dyDescent="0.25">
      <c r="A11" s="48" t="s">
        <v>15</v>
      </c>
      <c r="B11" s="47">
        <v>6165091.29</v>
      </c>
      <c r="C11" s="47">
        <v>8519304.0800000001</v>
      </c>
      <c r="D11" s="48" t="s">
        <v>16</v>
      </c>
      <c r="E11" s="47">
        <v>11148832.01</v>
      </c>
      <c r="F11" s="47">
        <v>-54289.99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25">
      <c r="A13" s="48" t="s">
        <v>19</v>
      </c>
      <c r="B13" s="47">
        <v>0</v>
      </c>
      <c r="C13" s="47">
        <v>0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7294769.9199999999</v>
      </c>
      <c r="F16" s="47">
        <v>5993888.8399999999</v>
      </c>
    </row>
    <row r="17" spans="1:6" x14ac:dyDescent="0.25">
      <c r="A17" s="46" t="s">
        <v>27</v>
      </c>
      <c r="B17" s="47">
        <v>397029.79</v>
      </c>
      <c r="C17" s="47">
        <f>SUM(C18:C24)</f>
        <v>410781.18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0</v>
      </c>
      <c r="F18" s="47">
        <v>0</v>
      </c>
    </row>
    <row r="19" spans="1:6" x14ac:dyDescent="0.25">
      <c r="A19" s="48" t="s">
        <v>31</v>
      </c>
      <c r="B19" s="47">
        <v>0</v>
      </c>
      <c r="C19" s="47">
        <v>0</v>
      </c>
      <c r="D19" s="46" t="s">
        <v>32</v>
      </c>
      <c r="E19" s="47">
        <f>SUM(E20:E22)</f>
        <v>-62430.76</v>
      </c>
      <c r="F19" s="47">
        <f>SUM(F20:F22)</f>
        <v>-64866.92</v>
      </c>
    </row>
    <row r="20" spans="1:6" x14ac:dyDescent="0.25">
      <c r="A20" s="48" t="s">
        <v>33</v>
      </c>
      <c r="B20" s="47">
        <v>397029.79</v>
      </c>
      <c r="C20" s="47">
        <v>410781.18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0</v>
      </c>
      <c r="D22" s="48" t="s">
        <v>38</v>
      </c>
      <c r="E22" s="47">
        <v>-62430.76</v>
      </c>
      <c r="F22" s="47">
        <v>-64866.92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v>4268355.17</v>
      </c>
      <c r="C25" s="47">
        <f>SUM(C26:C30)</f>
        <v>367752.15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4268355.17</v>
      </c>
      <c r="C26" s="47">
        <v>367752.15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v>0</v>
      </c>
      <c r="C38" s="47">
        <f>SUM(C39:C40)</f>
        <v>0</v>
      </c>
      <c r="D38" s="46" t="s">
        <v>70</v>
      </c>
      <c r="E38" s="47">
        <f>SUM(E39:E41)</f>
        <v>640646.03</v>
      </c>
      <c r="F38" s="47">
        <f>SUM(F39:F41)</f>
        <v>646019.88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v>0</v>
      </c>
      <c r="C41" s="47">
        <f>SUM(C42:C45)</f>
        <v>0</v>
      </c>
      <c r="D41" s="48" t="s">
        <v>76</v>
      </c>
      <c r="E41" s="47">
        <v>640646.03</v>
      </c>
      <c r="F41" s="47">
        <v>646019.88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10843976.25</v>
      </c>
      <c r="C47" s="4">
        <f>C9+C17+C25+C31+C37+C38+C41</f>
        <v>9311337.4100000001</v>
      </c>
      <c r="D47" s="2" t="s">
        <v>86</v>
      </c>
      <c r="E47" s="4">
        <f>E9+E19+E23+E26+E27+E31+E38+E42</f>
        <v>19150022.419999998</v>
      </c>
      <c r="F47" s="4">
        <f>F9+F19+F23+F26+F27+F31+F38+F42</f>
        <v>6756260.6299999999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12206801.09</v>
      </c>
      <c r="C52" s="47">
        <v>14459914.49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128943025.23999999</v>
      </c>
      <c r="C53" s="47">
        <v>117598318.63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357033.64</v>
      </c>
      <c r="C54" s="47">
        <v>355112.64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-65341947.450000003</v>
      </c>
      <c r="C55" s="47">
        <v>-61499158.409999996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19150022.419999998</v>
      </c>
      <c r="F59" s="4">
        <f>F47+F57</f>
        <v>6756260.6299999999</v>
      </c>
    </row>
    <row r="60" spans="1:6" x14ac:dyDescent="0.25">
      <c r="A60" s="3" t="s">
        <v>106</v>
      </c>
      <c r="B60" s="4">
        <f>SUM(B50:B58)</f>
        <v>76164912.519999966</v>
      </c>
      <c r="C60" s="4">
        <f>SUM(C50:C58)</f>
        <v>70914187.349999994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87008888.769999966</v>
      </c>
      <c r="C62" s="4">
        <f>SUM(C47+C60)</f>
        <v>80225524.75999999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19972929.789999999</v>
      </c>
      <c r="F63" s="47">
        <f>SUM(F64:F66)</f>
        <v>19972929.789999999</v>
      </c>
    </row>
    <row r="64" spans="1:6" x14ac:dyDescent="0.25">
      <c r="A64" s="45"/>
      <c r="B64" s="45"/>
      <c r="C64" s="45"/>
      <c r="D64" s="46" t="s">
        <v>110</v>
      </c>
      <c r="E64" s="47">
        <v>19972929.789999999</v>
      </c>
      <c r="F64" s="47">
        <v>19972929.789999999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47885936.560000002</v>
      </c>
      <c r="F68" s="47">
        <f>SUM(F69:F73)</f>
        <v>53496334.339999996</v>
      </c>
    </row>
    <row r="69" spans="1:6" x14ac:dyDescent="0.25">
      <c r="A69" s="53"/>
      <c r="B69" s="45"/>
      <c r="C69" s="45"/>
      <c r="D69" s="46" t="s">
        <v>114</v>
      </c>
      <c r="E69" s="47">
        <v>-296113.93999999762</v>
      </c>
      <c r="F69" s="47">
        <v>45489439.189999998</v>
      </c>
    </row>
    <row r="70" spans="1:6" x14ac:dyDescent="0.25">
      <c r="A70" s="53"/>
      <c r="B70" s="45"/>
      <c r="C70" s="45"/>
      <c r="D70" s="46" t="s">
        <v>115</v>
      </c>
      <c r="E70" s="47">
        <v>48182050.5</v>
      </c>
      <c r="F70" s="47">
        <v>5830487.7800000003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2176407.37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67858866.349999994</v>
      </c>
      <c r="F79" s="4">
        <f>F63+F68+F75</f>
        <v>73469264.129999995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87008888.769999996</v>
      </c>
      <c r="F81" s="4">
        <f>F59+F79</f>
        <v>80225524.75999999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9 E9:F9 B48:C49 C32:C46 B47 C17 C25 B59:C62 E19:F21 E23:F40 E42:F63 E65:F68 E73:F81 E71:E72 C50:C51 C56:C58" unlockedFormula="1"/>
    <ignoredError sqref="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K27" sqref="K2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453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Patronato de Bomberos de León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454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455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463</v>
      </c>
      <c r="B7" s="119">
        <f>SUM(B8:B19)</f>
        <v>138253387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470</v>
      </c>
      <c r="B14" s="75">
        <v>7676333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473</v>
      </c>
      <c r="B17" s="75">
        <v>130577054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476</v>
      </c>
      <c r="B20" s="75"/>
      <c r="C20" s="75"/>
      <c r="D20" s="75"/>
      <c r="E20" s="75"/>
      <c r="F20" s="75"/>
      <c r="G20" s="75"/>
    </row>
    <row r="21" spans="1:7" x14ac:dyDescent="0.25">
      <c r="A21" s="3" t="s">
        <v>477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476</v>
      </c>
      <c r="B27" s="76"/>
      <c r="C27" s="76"/>
      <c r="D27" s="76"/>
      <c r="E27" s="76"/>
      <c r="F27" s="76"/>
      <c r="G27" s="76"/>
    </row>
    <row r="28" spans="1:7" x14ac:dyDescent="0.25">
      <c r="A28" s="3" t="s">
        <v>483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476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485</v>
      </c>
      <c r="B31" s="119">
        <f>B21+B7+B28</f>
        <v>138253387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31 C14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C36" sqref="C3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Patronato de Bomberos de León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489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455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490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491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492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500</v>
      </c>
      <c r="B18" s="119">
        <f>SUM(B19:B27)</f>
        <v>138253387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491</v>
      </c>
      <c r="B19" s="76">
        <v>116424607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492</v>
      </c>
      <c r="B20" s="76">
        <v>16682049.689999999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493</v>
      </c>
      <c r="B21" s="76">
        <v>5106415.47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495</v>
      </c>
      <c r="B23" s="76">
        <v>40314.839999999997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476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502</v>
      </c>
      <c r="B29" s="119">
        <f>B18+B7</f>
        <v>138253387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18 B29:G29 B24:G26 C19:G2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11" sqref="G11:G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503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Patronato de Bomberos de León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504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512</v>
      </c>
      <c r="B6" s="119">
        <f>SUM(B7:B18)</f>
        <v>89477192.060000002</v>
      </c>
      <c r="C6" s="119">
        <f t="shared" ref="C6:G6" si="0">SUM(C7:C18)</f>
        <v>92914318.99000001</v>
      </c>
      <c r="D6" s="119">
        <f t="shared" si="0"/>
        <v>120441037.87</v>
      </c>
      <c r="E6" s="119">
        <f t="shared" si="0"/>
        <v>121244473.68000001</v>
      </c>
      <c r="F6" s="119">
        <f t="shared" si="0"/>
        <v>177115505.66</v>
      </c>
      <c r="G6" s="119">
        <f t="shared" si="0"/>
        <v>146115537.53</v>
      </c>
    </row>
    <row r="7" spans="1:7" x14ac:dyDescent="0.25">
      <c r="A7" s="58" t="s">
        <v>464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0</v>
      </c>
      <c r="F11" s="75">
        <v>102918.77</v>
      </c>
      <c r="G11" s="75">
        <v>51534.02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8275.86</v>
      </c>
      <c r="G12" s="75">
        <v>11034.48</v>
      </c>
    </row>
    <row r="13" spans="1:7" x14ac:dyDescent="0.25">
      <c r="A13" s="59" t="s">
        <v>470</v>
      </c>
      <c r="B13" s="75">
        <v>6575093.9100000001</v>
      </c>
      <c r="C13" s="75">
        <v>9056434.8699999992</v>
      </c>
      <c r="D13" s="75">
        <v>10479444.869999999</v>
      </c>
      <c r="E13" s="75">
        <v>10516914.68</v>
      </c>
      <c r="F13" s="75">
        <v>11241301.640000001</v>
      </c>
      <c r="G13" s="75">
        <v>12114124.189999999</v>
      </c>
    </row>
    <row r="14" spans="1:7" x14ac:dyDescent="0.25">
      <c r="A14" s="58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82902098.150000006</v>
      </c>
      <c r="C16" s="75">
        <v>83857884.120000005</v>
      </c>
      <c r="D16" s="75">
        <v>109961593</v>
      </c>
      <c r="E16" s="75">
        <v>110727559</v>
      </c>
      <c r="F16" s="75">
        <v>165763009.38999999</v>
      </c>
      <c r="G16" s="75">
        <v>133938844.84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513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514</v>
      </c>
      <c r="B27" s="119">
        <f>SUM(B28)</f>
        <v>4761497.62</v>
      </c>
      <c r="C27" s="119">
        <f t="shared" ref="C27:G27" si="2">SUM(C28)</f>
        <v>0</v>
      </c>
      <c r="D27" s="119">
        <f t="shared" si="2"/>
        <v>417503.01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4761497.62</v>
      </c>
      <c r="C28" s="76">
        <v>0</v>
      </c>
      <c r="D28" s="76">
        <v>417503.01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515</v>
      </c>
      <c r="B30" s="119">
        <f>B20+B6+B27</f>
        <v>94238689.680000007</v>
      </c>
      <c r="C30" s="119">
        <f t="shared" ref="C30:G30" si="3">C20+C6+C27</f>
        <v>92914318.99000001</v>
      </c>
      <c r="D30" s="119">
        <f t="shared" si="3"/>
        <v>120858540.88000001</v>
      </c>
      <c r="E30" s="119">
        <f t="shared" si="3"/>
        <v>121244473.68000001</v>
      </c>
      <c r="F30" s="119">
        <f t="shared" si="3"/>
        <v>177115505.66</v>
      </c>
      <c r="G30" s="119">
        <f t="shared" si="3"/>
        <v>146115537.53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7 B29:G30 G28 B17:F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F36" sqref="F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518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Patronato de Bomberos de León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519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490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491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492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493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500</v>
      </c>
      <c r="B17" s="119">
        <f>SUM(B18:B26)</f>
        <v>94029478.060000002</v>
      </c>
      <c r="C17" s="119">
        <f t="shared" ref="C17:G17" si="1">SUM(C18:C26)</f>
        <v>98587407.179999992</v>
      </c>
      <c r="D17" s="119">
        <f t="shared" si="1"/>
        <v>120858540.88000001</v>
      </c>
      <c r="E17" s="119">
        <f t="shared" si="1"/>
        <v>118108430.27</v>
      </c>
      <c r="F17" s="119">
        <f t="shared" si="1"/>
        <v>176230743.58999997</v>
      </c>
      <c r="G17" s="119">
        <f t="shared" si="1"/>
        <v>142709519.42000002</v>
      </c>
    </row>
    <row r="18" spans="1:7" x14ac:dyDescent="0.25">
      <c r="A18" s="58" t="s">
        <v>491</v>
      </c>
      <c r="B18" s="76">
        <v>79907611.650000006</v>
      </c>
      <c r="C18" s="76">
        <v>80596069.359999999</v>
      </c>
      <c r="D18" s="76">
        <v>93354640.890000001</v>
      </c>
      <c r="E18" s="76">
        <v>96534436.879999995</v>
      </c>
      <c r="F18" s="76">
        <v>103844977.66</v>
      </c>
      <c r="G18" s="76">
        <v>115649414.09999999</v>
      </c>
    </row>
    <row r="19" spans="1:7" x14ac:dyDescent="0.25">
      <c r="A19" s="58" t="s">
        <v>492</v>
      </c>
      <c r="B19" s="76">
        <v>6317537.870000001</v>
      </c>
      <c r="C19" s="76">
        <v>7268299.6800000006</v>
      </c>
      <c r="D19" s="76">
        <v>7436772.8700000001</v>
      </c>
      <c r="E19" s="76">
        <v>10956665.75</v>
      </c>
      <c r="F19" s="76">
        <v>11895181.440000001</v>
      </c>
      <c r="G19" s="76">
        <v>13484642.309999999</v>
      </c>
    </row>
    <row r="20" spans="1:7" x14ac:dyDescent="0.25">
      <c r="A20" s="58" t="s">
        <v>493</v>
      </c>
      <c r="B20" s="76">
        <v>6630105.8300000001</v>
      </c>
      <c r="C20" s="76">
        <v>10328115.93</v>
      </c>
      <c r="D20" s="76">
        <v>12908890.17</v>
      </c>
      <c r="E20" s="76">
        <v>10400724.600000001</v>
      </c>
      <c r="F20" s="76">
        <v>12043118.33</v>
      </c>
      <c r="G20" s="76">
        <v>13434806.02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495</v>
      </c>
      <c r="B22" s="76">
        <v>1174222.71</v>
      </c>
      <c r="C22" s="76">
        <v>394922.20999999996</v>
      </c>
      <c r="D22" s="76">
        <v>7158236.9499999993</v>
      </c>
      <c r="E22" s="76">
        <v>216603.04</v>
      </c>
      <c r="F22" s="76">
        <v>48447466.159999996</v>
      </c>
      <c r="G22" s="76">
        <v>140656.99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476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502</v>
      </c>
      <c r="B28" s="119">
        <f>B17+B6</f>
        <v>94029478.060000002</v>
      </c>
      <c r="C28" s="119">
        <f t="shared" ref="C28:G28" si="2">C17+C6</f>
        <v>98587407.179999992</v>
      </c>
      <c r="D28" s="119">
        <f t="shared" si="2"/>
        <v>120858540.88000001</v>
      </c>
      <c r="E28" s="119">
        <f t="shared" si="2"/>
        <v>118108430.27</v>
      </c>
      <c r="F28" s="119">
        <f t="shared" si="2"/>
        <v>176230743.58999997</v>
      </c>
      <c r="G28" s="119">
        <f t="shared" si="2"/>
        <v>142709519.42000002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23:G28 B12:G1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H40" sqref="H4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522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Patronato de Bomberos de León Gto.</v>
      </c>
      <c r="B2" s="182"/>
      <c r="C2" s="182"/>
      <c r="D2" s="182"/>
      <c r="E2" s="182"/>
      <c r="F2" s="183"/>
    </row>
    <row r="3" spans="1:6" x14ac:dyDescent="0.25">
      <c r="A3" s="178" t="s">
        <v>523</v>
      </c>
      <c r="B3" s="179"/>
      <c r="C3" s="179"/>
      <c r="D3" s="179"/>
      <c r="E3" s="179"/>
      <c r="F3" s="180"/>
    </row>
    <row r="4" spans="1:6" ht="30" x14ac:dyDescent="0.25">
      <c r="A4" s="139" t="s">
        <v>505</v>
      </c>
      <c r="B4" s="7" t="s">
        <v>524</v>
      </c>
      <c r="C4" s="33" t="s">
        <v>525</v>
      </c>
      <c r="D4" s="33" t="s">
        <v>526</v>
      </c>
      <c r="E4" s="33" t="s">
        <v>527</v>
      </c>
      <c r="F4" s="33" t="s">
        <v>528</v>
      </c>
    </row>
    <row r="5" spans="1:6" ht="15.75" customHeight="1" x14ac:dyDescent="0.25">
      <c r="A5" s="143" t="s">
        <v>529</v>
      </c>
      <c r="B5" s="148"/>
      <c r="C5" s="148"/>
      <c r="D5" s="148"/>
      <c r="E5" s="148"/>
      <c r="F5" s="148"/>
    </row>
    <row r="6" spans="1:6" ht="30" x14ac:dyDescent="0.25">
      <c r="A6" s="146" t="s">
        <v>530</v>
      </c>
      <c r="B6" s="145">
        <v>0</v>
      </c>
      <c r="C6" s="145">
        <v>0</v>
      </c>
      <c r="D6" s="145">
        <v>0</v>
      </c>
      <c r="E6" s="145">
        <v>0</v>
      </c>
      <c r="F6" s="145">
        <v>0</v>
      </c>
    </row>
    <row r="7" spans="1:6" ht="15.75" customHeight="1" x14ac:dyDescent="0.25">
      <c r="A7" s="146" t="s">
        <v>531</v>
      </c>
      <c r="B7" s="145">
        <v>0</v>
      </c>
      <c r="C7" s="145">
        <v>0</v>
      </c>
      <c r="D7" s="145">
        <v>0</v>
      </c>
      <c r="E7" s="145">
        <v>0</v>
      </c>
      <c r="F7" s="145">
        <v>0</v>
      </c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532</v>
      </c>
      <c r="B9" s="145"/>
      <c r="C9" s="145"/>
      <c r="D9" s="145"/>
      <c r="E9" s="145"/>
      <c r="F9" s="145"/>
    </row>
    <row r="10" spans="1:6" x14ac:dyDescent="0.25">
      <c r="A10" s="146" t="s">
        <v>533</v>
      </c>
      <c r="B10" s="155">
        <v>0</v>
      </c>
      <c r="C10" s="155">
        <v>0</v>
      </c>
      <c r="D10" s="155">
        <v>0</v>
      </c>
      <c r="E10" s="155">
        <v>0</v>
      </c>
      <c r="F10" s="155">
        <v>0</v>
      </c>
    </row>
    <row r="11" spans="1:6" x14ac:dyDescent="0.25">
      <c r="A11" s="67" t="s">
        <v>534</v>
      </c>
      <c r="B11" s="155">
        <v>0</v>
      </c>
      <c r="C11" s="155">
        <v>0</v>
      </c>
      <c r="D11" s="155">
        <v>0</v>
      </c>
      <c r="E11" s="155">
        <v>0</v>
      </c>
      <c r="F11" s="155">
        <v>0</v>
      </c>
    </row>
    <row r="12" spans="1:6" x14ac:dyDescent="0.25">
      <c r="A12" s="67" t="s">
        <v>535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</row>
    <row r="13" spans="1:6" x14ac:dyDescent="0.25">
      <c r="A13" s="67" t="s">
        <v>536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</row>
    <row r="14" spans="1:6" x14ac:dyDescent="0.25">
      <c r="A14" s="146" t="s">
        <v>537</v>
      </c>
      <c r="B14" s="155">
        <v>0</v>
      </c>
      <c r="C14" s="155">
        <v>0</v>
      </c>
      <c r="D14" s="155">
        <v>0</v>
      </c>
      <c r="E14" s="155">
        <v>0</v>
      </c>
      <c r="F14" s="155">
        <v>0</v>
      </c>
    </row>
    <row r="15" spans="1:6" x14ac:dyDescent="0.25">
      <c r="A15" s="67" t="s">
        <v>534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</row>
    <row r="16" spans="1:6" x14ac:dyDescent="0.25">
      <c r="A16" s="67" t="s">
        <v>535</v>
      </c>
      <c r="B16" s="156">
        <v>0</v>
      </c>
      <c r="C16" s="156">
        <v>0</v>
      </c>
      <c r="D16" s="156">
        <v>0</v>
      </c>
      <c r="E16" s="156">
        <v>0</v>
      </c>
      <c r="F16" s="156">
        <v>0</v>
      </c>
    </row>
    <row r="17" spans="1:6" x14ac:dyDescent="0.25">
      <c r="A17" s="67" t="s">
        <v>536</v>
      </c>
      <c r="B17" s="157">
        <v>0</v>
      </c>
      <c r="C17" s="157">
        <v>0</v>
      </c>
      <c r="D17" s="157">
        <v>0</v>
      </c>
      <c r="E17" s="157">
        <v>0</v>
      </c>
      <c r="F17" s="157">
        <v>0</v>
      </c>
    </row>
    <row r="18" spans="1:6" x14ac:dyDescent="0.25">
      <c r="A18" s="146" t="s">
        <v>538</v>
      </c>
      <c r="B18" s="157">
        <v>0</v>
      </c>
      <c r="C18" s="157">
        <v>0</v>
      </c>
      <c r="D18" s="157">
        <v>0</v>
      </c>
      <c r="E18" s="157">
        <v>0</v>
      </c>
      <c r="F18" s="157">
        <v>0</v>
      </c>
    </row>
    <row r="19" spans="1:6" x14ac:dyDescent="0.25">
      <c r="A19" s="146" t="s">
        <v>539</v>
      </c>
      <c r="B19" s="157">
        <v>0</v>
      </c>
      <c r="C19" s="157">
        <v>0</v>
      </c>
      <c r="D19" s="157">
        <v>0</v>
      </c>
      <c r="E19" s="157">
        <v>0</v>
      </c>
      <c r="F19" s="157">
        <v>0</v>
      </c>
    </row>
    <row r="20" spans="1:6" x14ac:dyDescent="0.25">
      <c r="A20" s="146" t="s">
        <v>540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</row>
    <row r="21" spans="1:6" x14ac:dyDescent="0.25">
      <c r="A21" s="146" t="s">
        <v>541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</row>
    <row r="22" spans="1:6" x14ac:dyDescent="0.25">
      <c r="A22" s="146" t="s">
        <v>542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</row>
    <row r="23" spans="1:6" x14ac:dyDescent="0.25">
      <c r="A23" s="146" t="s">
        <v>543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</row>
    <row r="24" spans="1:6" x14ac:dyDescent="0.25">
      <c r="A24" s="146" t="s">
        <v>544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</row>
    <row r="25" spans="1:6" x14ac:dyDescent="0.25">
      <c r="A25" s="146" t="s">
        <v>545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546</v>
      </c>
      <c r="B27" s="149"/>
      <c r="C27" s="149"/>
      <c r="D27" s="149"/>
      <c r="E27" s="149"/>
      <c r="F27" s="149"/>
    </row>
    <row r="28" spans="1:6" x14ac:dyDescent="0.25">
      <c r="A28" s="146" t="s">
        <v>547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548</v>
      </c>
      <c r="B30" s="53"/>
      <c r="C30" s="53"/>
      <c r="D30" s="53"/>
      <c r="E30" s="53"/>
      <c r="F30" s="53"/>
    </row>
    <row r="31" spans="1:6" x14ac:dyDescent="0.25">
      <c r="A31" s="154" t="s">
        <v>533</v>
      </c>
      <c r="B31" s="91">
        <v>0</v>
      </c>
      <c r="C31" s="91">
        <v>0</v>
      </c>
      <c r="D31" s="91">
        <v>0</v>
      </c>
      <c r="E31" s="91">
        <v>0</v>
      </c>
      <c r="F31" s="91">
        <v>0</v>
      </c>
    </row>
    <row r="32" spans="1:6" x14ac:dyDescent="0.25">
      <c r="A32" s="154" t="s">
        <v>537</v>
      </c>
      <c r="B32" s="91">
        <v>0</v>
      </c>
      <c r="C32" s="91">
        <v>0</v>
      </c>
      <c r="D32" s="91">
        <v>0</v>
      </c>
      <c r="E32" s="91">
        <v>0</v>
      </c>
      <c r="F32" s="91">
        <v>0</v>
      </c>
    </row>
    <row r="33" spans="1:6" x14ac:dyDescent="0.25">
      <c r="A33" s="154" t="s">
        <v>549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550</v>
      </c>
      <c r="B35" s="53"/>
      <c r="C35" s="53"/>
      <c r="D35" s="53"/>
      <c r="E35" s="53"/>
      <c r="F35" s="53"/>
    </row>
    <row r="36" spans="1:6" x14ac:dyDescent="0.25">
      <c r="A36" s="154" t="s">
        <v>551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</row>
    <row r="37" spans="1:6" x14ac:dyDescent="0.25">
      <c r="A37" s="154" t="s">
        <v>552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</row>
    <row r="38" spans="1:6" x14ac:dyDescent="0.25">
      <c r="A38" s="154" t="s">
        <v>553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554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555</v>
      </c>
      <c r="B42" s="53"/>
      <c r="C42" s="53"/>
      <c r="D42" s="53"/>
      <c r="E42" s="53"/>
      <c r="F42" s="53"/>
    </row>
    <row r="43" spans="1:6" x14ac:dyDescent="0.25">
      <c r="A43" s="154" t="s">
        <v>556</v>
      </c>
      <c r="B43" s="91">
        <v>0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5">
      <c r="A44" s="154" t="s">
        <v>557</v>
      </c>
      <c r="B44" s="91">
        <v>0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5">
      <c r="A45" s="154" t="s">
        <v>558</v>
      </c>
      <c r="B45" s="91">
        <v>0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559</v>
      </c>
      <c r="B47" s="53"/>
      <c r="C47" s="53"/>
      <c r="D47" s="53"/>
      <c r="E47" s="53"/>
      <c r="F47" s="53"/>
    </row>
    <row r="48" spans="1:6" x14ac:dyDescent="0.25">
      <c r="A48" s="154" t="s">
        <v>557</v>
      </c>
      <c r="B48" s="91">
        <v>0</v>
      </c>
      <c r="C48" s="91">
        <v>0</v>
      </c>
      <c r="D48" s="91">
        <v>0</v>
      </c>
      <c r="E48" s="91">
        <v>0</v>
      </c>
      <c r="F48" s="91">
        <v>0</v>
      </c>
    </row>
    <row r="49" spans="1:6" x14ac:dyDescent="0.25">
      <c r="A49" s="154" t="s">
        <v>558</v>
      </c>
      <c r="B49" s="91">
        <v>0</v>
      </c>
      <c r="C49" s="91">
        <v>0</v>
      </c>
      <c r="D49" s="91">
        <v>0</v>
      </c>
      <c r="E49" s="91">
        <v>0</v>
      </c>
      <c r="F49" s="91">
        <v>0</v>
      </c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560</v>
      </c>
      <c r="B51" s="53"/>
      <c r="C51" s="53"/>
      <c r="D51" s="53"/>
      <c r="E51" s="53"/>
      <c r="F51" s="53"/>
    </row>
    <row r="52" spans="1:6" x14ac:dyDescent="0.25">
      <c r="A52" s="154" t="s">
        <v>557</v>
      </c>
      <c r="B52" s="91">
        <v>0</v>
      </c>
      <c r="C52" s="91">
        <v>0</v>
      </c>
      <c r="D52" s="91">
        <v>0</v>
      </c>
      <c r="E52" s="91">
        <v>0</v>
      </c>
      <c r="F52" s="91">
        <v>0</v>
      </c>
    </row>
    <row r="53" spans="1:6" x14ac:dyDescent="0.25">
      <c r="A53" s="154" t="s">
        <v>558</v>
      </c>
      <c r="B53" s="91">
        <v>0</v>
      </c>
      <c r="C53" s="91">
        <v>0</v>
      </c>
      <c r="D53" s="91">
        <v>0</v>
      </c>
      <c r="E53" s="91">
        <v>0</v>
      </c>
      <c r="F53" s="91">
        <v>0</v>
      </c>
    </row>
    <row r="54" spans="1:6" x14ac:dyDescent="0.25">
      <c r="A54" s="154" t="s">
        <v>561</v>
      </c>
      <c r="B54" s="91">
        <v>0</v>
      </c>
      <c r="C54" s="91">
        <v>0</v>
      </c>
      <c r="D54" s="91">
        <v>0</v>
      </c>
      <c r="E54" s="91">
        <v>0</v>
      </c>
      <c r="F54" s="91">
        <v>0</v>
      </c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562</v>
      </c>
      <c r="B56" s="53"/>
      <c r="C56" s="53"/>
      <c r="D56" s="53"/>
      <c r="E56" s="53"/>
      <c r="F56" s="53"/>
    </row>
    <row r="57" spans="1:6" x14ac:dyDescent="0.25">
      <c r="A57" s="154" t="s">
        <v>557</v>
      </c>
      <c r="B57" s="91">
        <v>0</v>
      </c>
      <c r="C57" s="91">
        <v>0</v>
      </c>
      <c r="D57" s="91">
        <v>0</v>
      </c>
      <c r="E57" s="91">
        <v>0</v>
      </c>
      <c r="F57" s="91">
        <v>0</v>
      </c>
    </row>
    <row r="58" spans="1:6" x14ac:dyDescent="0.25">
      <c r="A58" s="154" t="s">
        <v>558</v>
      </c>
      <c r="B58" s="91">
        <v>0</v>
      </c>
      <c r="C58" s="91">
        <v>0</v>
      </c>
      <c r="D58" s="91">
        <v>0</v>
      </c>
      <c r="E58" s="91">
        <v>0</v>
      </c>
      <c r="F58" s="91">
        <v>0</v>
      </c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563</v>
      </c>
      <c r="B60" s="53"/>
      <c r="C60" s="53"/>
      <c r="D60" s="53"/>
      <c r="E60" s="53"/>
      <c r="F60" s="53"/>
    </row>
    <row r="61" spans="1:6" x14ac:dyDescent="0.25">
      <c r="A61" s="154" t="s">
        <v>564</v>
      </c>
      <c r="B61" s="141">
        <v>0</v>
      </c>
      <c r="C61" s="141">
        <v>0</v>
      </c>
      <c r="D61" s="141">
        <v>0</v>
      </c>
      <c r="E61" s="141">
        <v>0</v>
      </c>
      <c r="F61" s="141">
        <v>0</v>
      </c>
    </row>
    <row r="62" spans="1:6" x14ac:dyDescent="0.25">
      <c r="A62" s="154" t="s">
        <v>565</v>
      </c>
      <c r="B62" s="159">
        <v>0</v>
      </c>
      <c r="C62" s="159">
        <v>0</v>
      </c>
      <c r="D62" s="159">
        <v>0</v>
      </c>
      <c r="E62" s="159">
        <v>0</v>
      </c>
      <c r="F62" s="159">
        <v>0</v>
      </c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566</v>
      </c>
      <c r="B64" s="141"/>
      <c r="C64" s="141"/>
      <c r="D64" s="141"/>
      <c r="E64" s="141"/>
      <c r="F64" s="141"/>
    </row>
    <row r="65" spans="1:6" x14ac:dyDescent="0.25">
      <c r="A65" s="154" t="s">
        <v>567</v>
      </c>
      <c r="B65" s="141">
        <v>0</v>
      </c>
      <c r="C65" s="141">
        <v>0</v>
      </c>
      <c r="D65" s="141">
        <v>0</v>
      </c>
      <c r="E65" s="141">
        <v>0</v>
      </c>
      <c r="F65" s="141">
        <v>0</v>
      </c>
    </row>
    <row r="66" spans="1:6" x14ac:dyDescent="0.25">
      <c r="A66" s="154" t="s">
        <v>568</v>
      </c>
      <c r="B66" s="142">
        <v>0</v>
      </c>
      <c r="C66" s="53">
        <v>0</v>
      </c>
      <c r="D66" s="142">
        <v>0</v>
      </c>
      <c r="E66" s="142">
        <v>0</v>
      </c>
      <c r="F66" s="142">
        <v>0</v>
      </c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453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Patronato de Bomberos de León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454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455</v>
      </c>
      <c r="B5" s="132"/>
      <c r="C5" s="132"/>
      <c r="D5" s="132"/>
      <c r="E5" s="132"/>
      <c r="F5" s="132"/>
      <c r="G5" s="133"/>
    </row>
    <row r="6" spans="1:7" x14ac:dyDescent="0.25">
      <c r="A6" s="184" t="s">
        <v>505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569</v>
      </c>
      <c r="C7" s="185"/>
      <c r="D7" s="185"/>
      <c r="E7" s="185"/>
      <c r="F7" s="185"/>
      <c r="G7" s="185"/>
    </row>
    <row r="8" spans="1:7" ht="30" x14ac:dyDescent="0.25">
      <c r="A8" s="71" t="s">
        <v>512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488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Patronato de Bomberos de León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489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455</v>
      </c>
      <c r="B5" s="114"/>
      <c r="C5" s="114"/>
      <c r="D5" s="114"/>
      <c r="E5" s="114"/>
      <c r="F5" s="114"/>
      <c r="G5" s="115"/>
    </row>
    <row r="6" spans="1:7" x14ac:dyDescent="0.25">
      <c r="A6" s="188" t="s">
        <v>580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569</v>
      </c>
      <c r="C7" s="185"/>
      <c r="D7" s="185"/>
      <c r="E7" s="185"/>
      <c r="F7" s="185"/>
      <c r="G7" s="185"/>
    </row>
    <row r="8" spans="1:7" x14ac:dyDescent="0.25">
      <c r="A8" s="26" t="s">
        <v>490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503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Patronato de Bomberos de León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504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505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584</v>
      </c>
    </row>
    <row r="7" spans="1:7" x14ac:dyDescent="0.25">
      <c r="A7" s="62" t="s">
        <v>512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596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597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518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Patronato de Bomberos de León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519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580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598</v>
      </c>
    </row>
    <row r="7" spans="1:7" x14ac:dyDescent="0.25">
      <c r="A7" s="26" t="s">
        <v>490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596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597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522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Patronato de Bomberos de León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523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524</v>
      </c>
      <c r="C4" s="121" t="s">
        <v>525</v>
      </c>
      <c r="D4" s="121" t="s">
        <v>526</v>
      </c>
      <c r="E4" s="121" t="s">
        <v>527</v>
      </c>
      <c r="F4" s="121" t="s">
        <v>528</v>
      </c>
    </row>
    <row r="5" spans="1:6" ht="12.75" customHeight="1" x14ac:dyDescent="0.25">
      <c r="A5" s="18" t="s">
        <v>529</v>
      </c>
      <c r="B5" s="53"/>
      <c r="C5" s="53"/>
      <c r="D5" s="53"/>
      <c r="E5" s="53"/>
      <c r="F5" s="53"/>
    </row>
    <row r="6" spans="1:6" ht="30" x14ac:dyDescent="0.25">
      <c r="A6" s="59" t="s">
        <v>530</v>
      </c>
      <c r="B6" s="60"/>
      <c r="C6" s="60"/>
      <c r="D6" s="60"/>
      <c r="E6" s="60"/>
      <c r="F6" s="60"/>
    </row>
    <row r="7" spans="1:6" ht="15" x14ac:dyDescent="0.25">
      <c r="A7" s="59" t="s">
        <v>531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532</v>
      </c>
      <c r="B9" s="45"/>
      <c r="C9" s="45"/>
      <c r="D9" s="45"/>
      <c r="E9" s="45"/>
      <c r="F9" s="45"/>
    </row>
    <row r="10" spans="1:6" ht="15" x14ac:dyDescent="0.25">
      <c r="A10" s="59" t="s">
        <v>533</v>
      </c>
      <c r="B10" s="60"/>
      <c r="C10" s="60"/>
      <c r="D10" s="60"/>
      <c r="E10" s="60"/>
      <c r="F10" s="60"/>
    </row>
    <row r="11" spans="1:6" ht="15" x14ac:dyDescent="0.25">
      <c r="A11" s="80" t="s">
        <v>534</v>
      </c>
      <c r="B11" s="60"/>
      <c r="C11" s="60"/>
      <c r="D11" s="60"/>
      <c r="E11" s="60"/>
      <c r="F11" s="60"/>
    </row>
    <row r="12" spans="1:6" ht="15" x14ac:dyDescent="0.25">
      <c r="A12" s="80" t="s">
        <v>535</v>
      </c>
      <c r="B12" s="60"/>
      <c r="C12" s="60"/>
      <c r="D12" s="60"/>
      <c r="E12" s="60"/>
      <c r="F12" s="60"/>
    </row>
    <row r="13" spans="1:6" ht="15" x14ac:dyDescent="0.25">
      <c r="A13" s="80" t="s">
        <v>536</v>
      </c>
      <c r="B13" s="60"/>
      <c r="C13" s="60"/>
      <c r="D13" s="60"/>
      <c r="E13" s="60"/>
      <c r="F13" s="60"/>
    </row>
    <row r="14" spans="1:6" ht="15" x14ac:dyDescent="0.25">
      <c r="A14" s="59" t="s">
        <v>537</v>
      </c>
      <c r="B14" s="60"/>
      <c r="C14" s="60"/>
      <c r="D14" s="60"/>
      <c r="E14" s="60"/>
      <c r="F14" s="60"/>
    </row>
    <row r="15" spans="1:6" ht="15" x14ac:dyDescent="0.25">
      <c r="A15" s="80" t="s">
        <v>534</v>
      </c>
      <c r="B15" s="60"/>
      <c r="C15" s="60"/>
      <c r="D15" s="60"/>
      <c r="E15" s="60"/>
      <c r="F15" s="60"/>
    </row>
    <row r="16" spans="1:6" ht="15" x14ac:dyDescent="0.25">
      <c r="A16" s="80" t="s">
        <v>535</v>
      </c>
      <c r="B16" s="60"/>
      <c r="C16" s="60"/>
      <c r="D16" s="60"/>
      <c r="E16" s="60"/>
      <c r="F16" s="60"/>
    </row>
    <row r="17" spans="1:6" ht="15" x14ac:dyDescent="0.25">
      <c r="A17" s="80" t="s">
        <v>536</v>
      </c>
      <c r="B17" s="60"/>
      <c r="C17" s="60"/>
      <c r="D17" s="60"/>
      <c r="E17" s="60"/>
      <c r="F17" s="60"/>
    </row>
    <row r="18" spans="1:6" ht="15" x14ac:dyDescent="0.25">
      <c r="A18" s="59" t="s">
        <v>538</v>
      </c>
      <c r="B18" s="122"/>
      <c r="C18" s="60"/>
      <c r="D18" s="60"/>
      <c r="E18" s="60"/>
      <c r="F18" s="60"/>
    </row>
    <row r="19" spans="1:6" ht="15" x14ac:dyDescent="0.25">
      <c r="A19" s="59" t="s">
        <v>539</v>
      </c>
      <c r="B19" s="60"/>
      <c r="C19" s="60"/>
      <c r="D19" s="60"/>
      <c r="E19" s="60"/>
      <c r="F19" s="60"/>
    </row>
    <row r="20" spans="1:6" ht="30" x14ac:dyDescent="0.25">
      <c r="A20" s="59" t="s">
        <v>540</v>
      </c>
      <c r="B20" s="123"/>
      <c r="C20" s="123"/>
      <c r="D20" s="123"/>
      <c r="E20" s="123"/>
      <c r="F20" s="123"/>
    </row>
    <row r="21" spans="1:6" ht="30" x14ac:dyDescent="0.25">
      <c r="A21" s="59" t="s">
        <v>541</v>
      </c>
      <c r="B21" s="123"/>
      <c r="C21" s="123"/>
      <c r="D21" s="123"/>
      <c r="E21" s="123"/>
      <c r="F21" s="123"/>
    </row>
    <row r="22" spans="1:6" ht="30" x14ac:dyDescent="0.25">
      <c r="A22" s="59" t="s">
        <v>542</v>
      </c>
      <c r="B22" s="123"/>
      <c r="C22" s="123"/>
      <c r="D22" s="123"/>
      <c r="E22" s="123"/>
      <c r="F22" s="123"/>
    </row>
    <row r="23" spans="1:6" ht="15" x14ac:dyDescent="0.25">
      <c r="A23" s="59" t="s">
        <v>543</v>
      </c>
      <c r="B23" s="123"/>
      <c r="C23" s="123"/>
      <c r="D23" s="123"/>
      <c r="E23" s="123"/>
      <c r="F23" s="123"/>
    </row>
    <row r="24" spans="1:6" ht="15" x14ac:dyDescent="0.25">
      <c r="A24" s="59" t="s">
        <v>544</v>
      </c>
      <c r="B24" s="124"/>
      <c r="C24" s="60"/>
      <c r="D24" s="60"/>
      <c r="E24" s="60"/>
      <c r="F24" s="60"/>
    </row>
    <row r="25" spans="1:6" ht="15" x14ac:dyDescent="0.25">
      <c r="A25" s="59" t="s">
        <v>545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546</v>
      </c>
      <c r="B27" s="45"/>
      <c r="C27" s="45"/>
      <c r="D27" s="45"/>
      <c r="E27" s="45"/>
      <c r="F27" s="45"/>
    </row>
    <row r="28" spans="1:6" ht="15" x14ac:dyDescent="0.25">
      <c r="A28" s="59" t="s">
        <v>547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548</v>
      </c>
      <c r="B30" s="45"/>
      <c r="C30" s="45"/>
      <c r="D30" s="45"/>
      <c r="E30" s="45"/>
      <c r="F30" s="45"/>
    </row>
    <row r="31" spans="1:6" ht="15" x14ac:dyDescent="0.25">
      <c r="A31" s="59" t="s">
        <v>533</v>
      </c>
      <c r="B31" s="60"/>
      <c r="C31" s="60"/>
      <c r="D31" s="60"/>
      <c r="E31" s="60"/>
      <c r="F31" s="60"/>
    </row>
    <row r="32" spans="1:6" ht="15" x14ac:dyDescent="0.25">
      <c r="A32" s="59" t="s">
        <v>537</v>
      </c>
      <c r="B32" s="60"/>
      <c r="C32" s="60"/>
      <c r="D32" s="60"/>
      <c r="E32" s="60"/>
      <c r="F32" s="60"/>
    </row>
    <row r="33" spans="1:6" ht="15" x14ac:dyDescent="0.25">
      <c r="A33" s="59" t="s">
        <v>549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550</v>
      </c>
      <c r="B35" s="45"/>
      <c r="C35" s="45"/>
      <c r="D35" s="45"/>
      <c r="E35" s="45"/>
      <c r="F35" s="45"/>
    </row>
    <row r="36" spans="1:6" ht="15" x14ac:dyDescent="0.25">
      <c r="A36" s="59" t="s">
        <v>551</v>
      </c>
      <c r="B36" s="60"/>
      <c r="C36" s="60"/>
      <c r="D36" s="60"/>
      <c r="E36" s="60"/>
      <c r="F36" s="60"/>
    </row>
    <row r="37" spans="1:6" ht="15" x14ac:dyDescent="0.25">
      <c r="A37" s="59" t="s">
        <v>552</v>
      </c>
      <c r="B37" s="60"/>
      <c r="C37" s="60"/>
      <c r="D37" s="60"/>
      <c r="E37" s="60"/>
      <c r="F37" s="60"/>
    </row>
    <row r="38" spans="1:6" ht="15" x14ac:dyDescent="0.25">
      <c r="A38" s="59" t="s">
        <v>553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554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555</v>
      </c>
      <c r="B42" s="45"/>
      <c r="C42" s="45"/>
      <c r="D42" s="45"/>
      <c r="E42" s="45"/>
      <c r="F42" s="45"/>
    </row>
    <row r="43" spans="1:6" ht="15" x14ac:dyDescent="0.25">
      <c r="A43" s="59" t="s">
        <v>556</v>
      </c>
      <c r="B43" s="60"/>
      <c r="C43" s="60"/>
      <c r="D43" s="60"/>
      <c r="E43" s="60"/>
      <c r="F43" s="60"/>
    </row>
    <row r="44" spans="1:6" ht="15" x14ac:dyDescent="0.25">
      <c r="A44" s="59" t="s">
        <v>557</v>
      </c>
      <c r="B44" s="60"/>
      <c r="C44" s="60"/>
      <c r="D44" s="60"/>
      <c r="E44" s="60"/>
      <c r="F44" s="60"/>
    </row>
    <row r="45" spans="1:6" ht="15" x14ac:dyDescent="0.25">
      <c r="A45" s="59" t="s">
        <v>558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559</v>
      </c>
      <c r="B47" s="45"/>
      <c r="C47" s="45"/>
      <c r="D47" s="45"/>
      <c r="E47" s="45"/>
      <c r="F47" s="45"/>
    </row>
    <row r="48" spans="1:6" ht="15" x14ac:dyDescent="0.25">
      <c r="A48" s="59" t="s">
        <v>557</v>
      </c>
      <c r="B48" s="123"/>
      <c r="C48" s="123"/>
      <c r="D48" s="123"/>
      <c r="E48" s="123"/>
      <c r="F48" s="123"/>
    </row>
    <row r="49" spans="1:6" ht="15" x14ac:dyDescent="0.25">
      <c r="A49" s="59" t="s">
        <v>558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560</v>
      </c>
      <c r="B51" s="45"/>
      <c r="C51" s="45"/>
      <c r="D51" s="45"/>
      <c r="E51" s="45"/>
      <c r="F51" s="45"/>
    </row>
    <row r="52" spans="1:6" ht="15" x14ac:dyDescent="0.25">
      <c r="A52" s="59" t="s">
        <v>557</v>
      </c>
      <c r="B52" s="60"/>
      <c r="C52" s="60"/>
      <c r="D52" s="60"/>
      <c r="E52" s="60"/>
      <c r="F52" s="60"/>
    </row>
    <row r="53" spans="1:6" ht="15" x14ac:dyDescent="0.25">
      <c r="A53" s="59" t="s">
        <v>558</v>
      </c>
      <c r="B53" s="60"/>
      <c r="C53" s="60"/>
      <c r="D53" s="60"/>
      <c r="E53" s="60"/>
      <c r="F53" s="60"/>
    </row>
    <row r="54" spans="1:6" ht="15" x14ac:dyDescent="0.25">
      <c r="A54" s="59" t="s">
        <v>561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562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557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558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563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564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565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566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567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568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6" zoomScale="75" zoomScaleNormal="75" workbookViewId="0">
      <selection activeCell="M19" sqref="M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Patronato de Bomberos de León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diciembre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6756260.6299999999</v>
      </c>
      <c r="C18" s="108"/>
      <c r="D18" s="108"/>
      <c r="E18" s="108"/>
      <c r="F18" s="4">
        <v>19150022.420000002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6756260.6299999999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v>19150022.420000002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19 C18:E18 G18:H18 B21:H31 B20:E20 G20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D11" sqref="D1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Patronato de Bomberos de León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10" zoomScale="75" zoomScaleNormal="75" workbookViewId="0">
      <selection activeCell="F25" sqref="F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189</v>
      </c>
      <c r="B1" s="161"/>
      <c r="C1" s="161"/>
      <c r="D1" s="162"/>
    </row>
    <row r="2" spans="1:4" x14ac:dyDescent="0.25">
      <c r="A2" s="110" t="str">
        <f>'Formato 1'!A2</f>
        <v>Patronato de Bomberos de León Gto.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31 de diciembre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138253387</v>
      </c>
      <c r="C8" s="14">
        <f>SUM(C9:C11)</f>
        <v>146115537.53</v>
      </c>
      <c r="D8" s="14">
        <f>SUM(D9:D11)</f>
        <v>146115537.53</v>
      </c>
    </row>
    <row r="9" spans="1:4" x14ac:dyDescent="0.25">
      <c r="A9" s="58" t="s">
        <v>195</v>
      </c>
      <c r="B9" s="94">
        <v>138253387</v>
      </c>
      <c r="C9" s="94">
        <v>146115537.53</v>
      </c>
      <c r="D9" s="94">
        <v>146115537.53</v>
      </c>
    </row>
    <row r="10" spans="1:4" x14ac:dyDescent="0.25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138253387</v>
      </c>
      <c r="C13" s="14">
        <f>C14+C15</f>
        <v>142709519.42000002</v>
      </c>
      <c r="D13" s="14">
        <f>D14+D15</f>
        <v>142709519.42000002</v>
      </c>
    </row>
    <row r="14" spans="1:4" x14ac:dyDescent="0.25">
      <c r="A14" s="58" t="s">
        <v>199</v>
      </c>
      <c r="B14" s="94">
        <v>0</v>
      </c>
      <c r="C14" s="94">
        <v>0</v>
      </c>
      <c r="D14" s="94">
        <v>0</v>
      </c>
    </row>
    <row r="15" spans="1:4" x14ac:dyDescent="0.25">
      <c r="A15" s="58" t="s">
        <v>200</v>
      </c>
      <c r="B15" s="94">
        <v>138253387</v>
      </c>
      <c r="C15" s="94">
        <v>142709519.42000002</v>
      </c>
      <c r="D15" s="94">
        <v>142709519.42000002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202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3406018.1099999845</v>
      </c>
      <c r="D21" s="14">
        <f>D8-D13+D17</f>
        <v>3406018.1099999845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0</v>
      </c>
      <c r="C23" s="14">
        <f>C21-C11</f>
        <v>3406018.1099999845</v>
      </c>
      <c r="D23" s="14">
        <f>D21-D11</f>
        <v>3406018.1099999845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3406018.1099999845</v>
      </c>
      <c r="D25" s="14">
        <f>D23-D17</f>
        <v>3406018.1099999845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3406018.1099999845</v>
      </c>
      <c r="D33" s="4">
        <f>D25+D29</f>
        <v>3406018.1099999845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138253387</v>
      </c>
      <c r="C48" s="96">
        <f>C9</f>
        <v>146115537.53</v>
      </c>
      <c r="D48" s="96">
        <f>D9</f>
        <v>146115537.53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0</v>
      </c>
      <c r="C53" s="47">
        <f>C14</f>
        <v>0</v>
      </c>
      <c r="D53" s="47">
        <f>D14</f>
        <v>0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138253387</v>
      </c>
      <c r="C57" s="4">
        <f>C48+C49-C53+C55</f>
        <v>146115537.53</v>
      </c>
      <c r="D57" s="4">
        <f>D48+D49-D53+D55</f>
        <v>146115537.53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138253387</v>
      </c>
      <c r="C59" s="4">
        <f>C57-C49</f>
        <v>146115537.53</v>
      </c>
      <c r="D59" s="4">
        <f>D57-D49</f>
        <v>146115537.53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138253387</v>
      </c>
      <c r="C68" s="94">
        <f>C15</f>
        <v>142709519.42000002</v>
      </c>
      <c r="D68" s="94">
        <f>D15</f>
        <v>142709519.42000002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-138253387</v>
      </c>
      <c r="C72" s="14">
        <f>C63+C64-C68+C70</f>
        <v>-142709519.42000002</v>
      </c>
      <c r="D72" s="14">
        <f>D63+D64-D68+D70</f>
        <v>-142709519.42000002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-138253387</v>
      </c>
      <c r="C74" s="14">
        <f>C72-C64</f>
        <v>-142709519.42000002</v>
      </c>
      <c r="D74" s="14">
        <f>D72-D64</f>
        <v>-142709519.42000002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4 B16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E39" sqref="E3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230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Patronato de Bomberos de León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232</v>
      </c>
      <c r="B6" s="166" t="s">
        <v>233</v>
      </c>
      <c r="C6" s="166"/>
      <c r="D6" s="166"/>
      <c r="E6" s="166"/>
      <c r="F6" s="166"/>
      <c r="G6" s="166" t="s">
        <v>234</v>
      </c>
    </row>
    <row r="7" spans="1:7" ht="30" x14ac:dyDescent="0.25">
      <c r="A7" s="165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6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2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51534.02</v>
      </c>
      <c r="D13" s="47">
        <v>51534.02</v>
      </c>
      <c r="E13" s="47">
        <v>51534.02</v>
      </c>
      <c r="F13" s="47">
        <v>51534.02</v>
      </c>
      <c r="G13" s="47">
        <v>51534.02</v>
      </c>
    </row>
    <row r="14" spans="1:7" x14ac:dyDescent="0.25">
      <c r="A14" s="58" t="s">
        <v>245</v>
      </c>
      <c r="B14" s="47">
        <v>0</v>
      </c>
      <c r="C14" s="47">
        <v>11034.48</v>
      </c>
      <c r="D14" s="47">
        <v>11034.48</v>
      </c>
      <c r="E14" s="47">
        <v>11034.48</v>
      </c>
      <c r="F14" s="47">
        <v>11034.48</v>
      </c>
      <c r="G14" s="47">
        <v>11034.48</v>
      </c>
    </row>
    <row r="15" spans="1:7" x14ac:dyDescent="0.25">
      <c r="A15" s="58" t="s">
        <v>246</v>
      </c>
      <c r="B15" s="47">
        <v>7676333</v>
      </c>
      <c r="C15" s="47">
        <v>4393563.9200000009</v>
      </c>
      <c r="D15" s="47">
        <v>12069896.920000002</v>
      </c>
      <c r="E15" s="47">
        <v>12114124.189999999</v>
      </c>
      <c r="F15" s="47">
        <v>12114124.189999999</v>
      </c>
      <c r="G15" s="47">
        <v>4437791.1899999995</v>
      </c>
    </row>
    <row r="16" spans="1:7" x14ac:dyDescent="0.25">
      <c r="A16" s="92" t="s">
        <v>247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1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1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1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1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1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1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1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1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1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1"/>
        <v>0</v>
      </c>
    </row>
    <row r="28" spans="1:7" x14ac:dyDescent="0.25">
      <c r="A28" s="58" t="s">
        <v>259</v>
      </c>
      <c r="B28" s="47">
        <f t="shared" ref="B28:G28" si="2">SUM(B29:B33)</f>
        <v>0</v>
      </c>
      <c r="C28" s="47">
        <f t="shared" si="2"/>
        <v>0</v>
      </c>
      <c r="D28" s="47">
        <f t="shared" si="2"/>
        <v>0</v>
      </c>
      <c r="E28" s="47">
        <f t="shared" si="2"/>
        <v>0</v>
      </c>
      <c r="F28" s="47">
        <f t="shared" si="2"/>
        <v>0</v>
      </c>
      <c r="G28" s="47">
        <f t="shared" si="2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3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3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3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3"/>
        <v>0</v>
      </c>
    </row>
    <row r="34" spans="1:7" ht="14.45" customHeight="1" x14ac:dyDescent="0.25">
      <c r="A34" s="58" t="s">
        <v>265</v>
      </c>
      <c r="B34" s="47">
        <v>130577054</v>
      </c>
      <c r="C34" s="47">
        <v>5815263.3499999996</v>
      </c>
      <c r="D34" s="47">
        <v>136392317.34999999</v>
      </c>
      <c r="E34" s="47">
        <v>133938844.84</v>
      </c>
      <c r="F34" s="47">
        <v>133938844.84</v>
      </c>
      <c r="G34" s="47">
        <v>3361790.8400000036</v>
      </c>
    </row>
    <row r="35" spans="1:7" ht="14.45" customHeight="1" x14ac:dyDescent="0.25">
      <c r="A35" s="58" t="s">
        <v>266</v>
      </c>
      <c r="B35" s="47">
        <v>0</v>
      </c>
      <c r="C35" s="47">
        <v>5798706.79</v>
      </c>
      <c r="D35" s="47">
        <v>5798706.79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8" t="s">
        <v>268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4">SUM(B9,B10,B11,B12,B13,B14,B15,B16,B28,B34,B35,B37)</f>
        <v>138253387</v>
      </c>
      <c r="C41" s="4">
        <f t="shared" si="4"/>
        <v>16070102.559999999</v>
      </c>
      <c r="D41" s="4">
        <f t="shared" si="4"/>
        <v>154323489.55999997</v>
      </c>
      <c r="E41" s="4">
        <f t="shared" si="4"/>
        <v>146115537.53</v>
      </c>
      <c r="F41" s="4">
        <f t="shared" si="4"/>
        <v>146115537.53</v>
      </c>
      <c r="G41" s="4">
        <f t="shared" si="4"/>
        <v>7862150.5300000031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7862150.5300000031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5">SUM(B46:B53)</f>
        <v>0</v>
      </c>
      <c r="C45" s="47">
        <f t="shared" si="5"/>
        <v>0</v>
      </c>
      <c r="D45" s="47">
        <f t="shared" si="5"/>
        <v>0</v>
      </c>
      <c r="E45" s="47">
        <f t="shared" si="5"/>
        <v>0</v>
      </c>
      <c r="F45" s="47">
        <f t="shared" si="5"/>
        <v>0</v>
      </c>
      <c r="G45" s="47">
        <f t="shared" si="5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6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6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6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6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6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6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7">SUM(B55:B58)</f>
        <v>0</v>
      </c>
      <c r="C54" s="47">
        <f t="shared" si="7"/>
        <v>0</v>
      </c>
      <c r="D54" s="47">
        <f t="shared" si="7"/>
        <v>0</v>
      </c>
      <c r="E54" s="47">
        <f t="shared" si="7"/>
        <v>0</v>
      </c>
      <c r="F54" s="47">
        <f t="shared" si="7"/>
        <v>0</v>
      </c>
      <c r="G54" s="47">
        <f t="shared" si="7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8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8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8"/>
        <v>0</v>
      </c>
    </row>
    <row r="59" spans="1:7" x14ac:dyDescent="0.25">
      <c r="A59" s="58" t="s">
        <v>288</v>
      </c>
      <c r="B59" s="47">
        <f t="shared" ref="B59:G59" si="9">SUM(B60:B61)</f>
        <v>0</v>
      </c>
      <c r="C59" s="47">
        <f t="shared" si="9"/>
        <v>0</v>
      </c>
      <c r="D59" s="47">
        <f t="shared" si="9"/>
        <v>0</v>
      </c>
      <c r="E59" s="47">
        <f t="shared" si="9"/>
        <v>0</v>
      </c>
      <c r="F59" s="47">
        <f t="shared" si="9"/>
        <v>0</v>
      </c>
      <c r="G59" s="47">
        <f t="shared" si="9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0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0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0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1">B45+B54+B59+B62+B63</f>
        <v>0</v>
      </c>
      <c r="C65" s="4">
        <f t="shared" si="11"/>
        <v>0</v>
      </c>
      <c r="D65" s="4">
        <f t="shared" si="11"/>
        <v>0</v>
      </c>
      <c r="E65" s="4">
        <f t="shared" si="11"/>
        <v>0</v>
      </c>
      <c r="F65" s="4">
        <f t="shared" si="11"/>
        <v>0</v>
      </c>
      <c r="G65" s="4">
        <f t="shared" si="11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2">B68</f>
        <v>0</v>
      </c>
      <c r="C67" s="4">
        <f t="shared" si="12"/>
        <v>0</v>
      </c>
      <c r="D67" s="4">
        <f t="shared" si="12"/>
        <v>0</v>
      </c>
      <c r="E67" s="4">
        <f t="shared" si="12"/>
        <v>0</v>
      </c>
      <c r="F67" s="4">
        <f t="shared" si="12"/>
        <v>0</v>
      </c>
      <c r="G67" s="4">
        <f t="shared" si="12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3">B41+B65+B67</f>
        <v>138253387</v>
      </c>
      <c r="C70" s="4">
        <f t="shared" si="13"/>
        <v>16070102.559999999</v>
      </c>
      <c r="D70" s="4">
        <f t="shared" si="13"/>
        <v>154323489.55999997</v>
      </c>
      <c r="E70" s="4">
        <f t="shared" si="13"/>
        <v>146115537.53</v>
      </c>
      <c r="F70" s="4">
        <f t="shared" si="13"/>
        <v>146115537.53</v>
      </c>
      <c r="G70" s="4">
        <f t="shared" si="13"/>
        <v>7862150.5300000031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4">B73+B74</f>
        <v>0</v>
      </c>
      <c r="C75" s="4">
        <f t="shared" si="14"/>
        <v>0</v>
      </c>
      <c r="D75" s="4">
        <f t="shared" si="14"/>
        <v>0</v>
      </c>
      <c r="E75" s="4">
        <f t="shared" si="14"/>
        <v>0</v>
      </c>
      <c r="F75" s="4">
        <f t="shared" si="14"/>
        <v>0</v>
      </c>
      <c r="G75" s="4">
        <f t="shared" si="14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7:F27 B29:F33 B60:F75 G9:G12 G60:G76 G55:G58 G40:G53 B40:F58" unlockedFormula="1"/>
    <ignoredError sqref="B28:F28 B59:F59" formulaRange="1" unlockedFormula="1"/>
    <ignoredError sqref="G59 G54 G17:G33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C31" sqref="C3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301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Patronato de Bomberos de León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304</v>
      </c>
      <c r="C7" s="167"/>
      <c r="D7" s="167"/>
      <c r="E7" s="167"/>
      <c r="F7" s="167"/>
      <c r="G7" s="168" t="s">
        <v>305</v>
      </c>
    </row>
    <row r="8" spans="1:7" ht="30" x14ac:dyDescent="0.25">
      <c r="A8" s="16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7"/>
    </row>
    <row r="9" spans="1:7" x14ac:dyDescent="0.25">
      <c r="A9" s="27" t="s">
        <v>310</v>
      </c>
      <c r="B9" s="83">
        <f t="shared" ref="B9:G9" si="0">SUM(B10,B18,B28,B38,B48,B58,B62,B71,B75)</f>
        <v>0</v>
      </c>
      <c r="C9" s="83">
        <f t="shared" si="0"/>
        <v>0</v>
      </c>
      <c r="D9" s="83">
        <f t="shared" si="0"/>
        <v>0</v>
      </c>
      <c r="E9" s="83">
        <f t="shared" si="0"/>
        <v>0</v>
      </c>
      <c r="F9" s="83">
        <f t="shared" si="0"/>
        <v>0</v>
      </c>
      <c r="G9" s="83">
        <f t="shared" si="0"/>
        <v>0</v>
      </c>
    </row>
    <row r="10" spans="1:7" x14ac:dyDescent="0.25">
      <c r="A10" s="84" t="s">
        <v>311</v>
      </c>
      <c r="B10" s="83">
        <f t="shared" ref="B10:G10" si="1">SUM(B11:B17)</f>
        <v>0</v>
      </c>
      <c r="C10" s="83">
        <f t="shared" si="1"/>
        <v>0</v>
      </c>
      <c r="D10" s="83">
        <f t="shared" si="1"/>
        <v>0</v>
      </c>
      <c r="E10" s="83">
        <f t="shared" si="1"/>
        <v>0</v>
      </c>
      <c r="F10" s="83">
        <f t="shared" si="1"/>
        <v>0</v>
      </c>
      <c r="G10" s="83">
        <f t="shared" si="1"/>
        <v>0</v>
      </c>
    </row>
    <row r="11" spans="1:7" x14ac:dyDescent="0.25">
      <c r="A11" s="85" t="s">
        <v>312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85" t="s">
        <v>313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314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85" t="s">
        <v>315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85" t="s">
        <v>316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85" t="s">
        <v>317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319</v>
      </c>
      <c r="B18" s="83">
        <f t="shared" ref="B18:G18" si="2">SUM(B19:B27)</f>
        <v>0</v>
      </c>
      <c r="C18" s="83">
        <f t="shared" si="2"/>
        <v>0</v>
      </c>
      <c r="D18" s="83">
        <f t="shared" si="2"/>
        <v>0</v>
      </c>
      <c r="E18" s="83">
        <f t="shared" si="2"/>
        <v>0</v>
      </c>
      <c r="F18" s="83">
        <f t="shared" si="2"/>
        <v>0</v>
      </c>
      <c r="G18" s="83">
        <f t="shared" si="2"/>
        <v>0</v>
      </c>
    </row>
    <row r="19" spans="1:7" x14ac:dyDescent="0.25">
      <c r="A19" s="85" t="s">
        <v>320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85" t="s">
        <v>321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85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85" t="s">
        <v>323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85" t="s">
        <v>324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85" t="s">
        <v>325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85" t="s">
        <v>326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328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84" t="s">
        <v>329</v>
      </c>
      <c r="B28" s="83">
        <f t="shared" ref="B28:G28" si="3">SUM(B29:B37)</f>
        <v>0</v>
      </c>
      <c r="C28" s="83">
        <f t="shared" si="3"/>
        <v>0</v>
      </c>
      <c r="D28" s="83">
        <f t="shared" si="3"/>
        <v>0</v>
      </c>
      <c r="E28" s="83">
        <f t="shared" si="3"/>
        <v>0</v>
      </c>
      <c r="F28" s="83">
        <f t="shared" si="3"/>
        <v>0</v>
      </c>
      <c r="G28" s="83">
        <f t="shared" si="3"/>
        <v>0</v>
      </c>
    </row>
    <row r="29" spans="1:7" x14ac:dyDescent="0.25">
      <c r="A29" s="85" t="s">
        <v>330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85" t="s">
        <v>331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</row>
    <row r="31" spans="1:7" x14ac:dyDescent="0.25">
      <c r="A31" s="85" t="s">
        <v>332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85" t="s">
        <v>333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ht="14.45" customHeight="1" x14ac:dyDescent="0.25">
      <c r="A33" s="85" t="s">
        <v>334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ht="14.45" customHeight="1" x14ac:dyDescent="0.25">
      <c r="A34" s="85" t="s">
        <v>335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ht="14.45" customHeight="1" x14ac:dyDescent="0.25">
      <c r="A35" s="85" t="s">
        <v>336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ht="14.45" customHeight="1" x14ac:dyDescent="0.25">
      <c r="A36" s="85" t="s">
        <v>337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ht="14.45" customHeight="1" x14ac:dyDescent="0.25">
      <c r="A37" s="85" t="s">
        <v>338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84" t="s">
        <v>339</v>
      </c>
      <c r="B38" s="83">
        <f t="shared" ref="B38:G38" si="4">SUM(B39:B47)</f>
        <v>0</v>
      </c>
      <c r="C38" s="83">
        <f t="shared" si="4"/>
        <v>0</v>
      </c>
      <c r="D38" s="83">
        <f t="shared" si="4"/>
        <v>0</v>
      </c>
      <c r="E38" s="83">
        <f t="shared" si="4"/>
        <v>0</v>
      </c>
      <c r="F38" s="83">
        <f t="shared" si="4"/>
        <v>0</v>
      </c>
      <c r="G38" s="83">
        <f t="shared" si="4"/>
        <v>0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343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5"/>
        <v>0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5"/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349</v>
      </c>
      <c r="B48" s="83">
        <f t="shared" ref="B48:G48" si="6">SUM(B49:B57)</f>
        <v>0</v>
      </c>
      <c r="C48" s="83">
        <f t="shared" si="6"/>
        <v>0</v>
      </c>
      <c r="D48" s="83">
        <f t="shared" si="6"/>
        <v>0</v>
      </c>
      <c r="E48" s="83">
        <f t="shared" si="6"/>
        <v>0</v>
      </c>
      <c r="F48" s="83">
        <f t="shared" si="6"/>
        <v>0</v>
      </c>
      <c r="G48" s="83">
        <f t="shared" si="6"/>
        <v>0</v>
      </c>
    </row>
    <row r="49" spans="1:7" x14ac:dyDescent="0.25">
      <c r="A49" s="85" t="s">
        <v>350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</row>
    <row r="50" spans="1:7" x14ac:dyDescent="0.25">
      <c r="A50" s="85" t="s">
        <v>351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</row>
    <row r="51" spans="1:7" x14ac:dyDescent="0.25">
      <c r="A51" s="85" t="s">
        <v>352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25">
      <c r="A52" s="85" t="s">
        <v>353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355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358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</row>
    <row r="58" spans="1:7" x14ac:dyDescent="0.25">
      <c r="A58" s="84" t="s">
        <v>359</v>
      </c>
      <c r="B58" s="83">
        <f t="shared" ref="B58:G58" si="7">SUM(B59:B61)</f>
        <v>0</v>
      </c>
      <c r="C58" s="83">
        <f t="shared" si="7"/>
        <v>0</v>
      </c>
      <c r="D58" s="83">
        <f t="shared" si="7"/>
        <v>0</v>
      </c>
      <c r="E58" s="83">
        <f t="shared" si="7"/>
        <v>0</v>
      </c>
      <c r="F58" s="83">
        <f t="shared" si="7"/>
        <v>0</v>
      </c>
      <c r="G58" s="83">
        <f t="shared" si="7"/>
        <v>0</v>
      </c>
    </row>
    <row r="59" spans="1:7" x14ac:dyDescent="0.25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8">D60-E60</f>
        <v>0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8"/>
        <v>0</v>
      </c>
    </row>
    <row r="62" spans="1:7" x14ac:dyDescent="0.25">
      <c r="A62" s="84" t="s">
        <v>363</v>
      </c>
      <c r="B62" s="83">
        <f t="shared" ref="B62:G62" si="9">SUM(B63:B67,B69:B70)</f>
        <v>0</v>
      </c>
      <c r="C62" s="83">
        <f t="shared" si="9"/>
        <v>0</v>
      </c>
      <c r="D62" s="83">
        <f t="shared" si="9"/>
        <v>0</v>
      </c>
      <c r="E62" s="83">
        <f t="shared" si="9"/>
        <v>0</v>
      </c>
      <c r="F62" s="83">
        <f t="shared" si="9"/>
        <v>0</v>
      </c>
      <c r="G62" s="83">
        <f t="shared" si="9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0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0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0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0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0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0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0"/>
        <v>0</v>
      </c>
    </row>
    <row r="71" spans="1:7" x14ac:dyDescent="0.25">
      <c r="A71" s="84" t="s">
        <v>372</v>
      </c>
      <c r="B71" s="83">
        <f t="shared" ref="B71:G71" si="11">SUM(B72:B74)</f>
        <v>0</v>
      </c>
      <c r="C71" s="83">
        <f t="shared" si="11"/>
        <v>0</v>
      </c>
      <c r="D71" s="83">
        <f t="shared" si="11"/>
        <v>0</v>
      </c>
      <c r="E71" s="83">
        <f t="shared" si="11"/>
        <v>0</v>
      </c>
      <c r="F71" s="83">
        <f t="shared" si="11"/>
        <v>0</v>
      </c>
      <c r="G71" s="83">
        <f t="shared" si="11"/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2">D73-E73</f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2"/>
        <v>0</v>
      </c>
    </row>
    <row r="75" spans="1:7" x14ac:dyDescent="0.25">
      <c r="A75" s="84" t="s">
        <v>376</v>
      </c>
      <c r="B75" s="83">
        <f t="shared" ref="B75:G75" si="13">SUM(B76:B82)</f>
        <v>0</v>
      </c>
      <c r="C75" s="83">
        <f t="shared" si="13"/>
        <v>0</v>
      </c>
      <c r="D75" s="83">
        <f t="shared" si="13"/>
        <v>0</v>
      </c>
      <c r="E75" s="83">
        <f t="shared" si="13"/>
        <v>0</v>
      </c>
      <c r="F75" s="83">
        <f t="shared" si="13"/>
        <v>0</v>
      </c>
      <c r="G75" s="83">
        <f t="shared" si="13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4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4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4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4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4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4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5">SUM(B85,B93,B103,B113,B123,B133,B137,B146,B150)</f>
        <v>138253387</v>
      </c>
      <c r="C84" s="83">
        <f t="shared" si="15"/>
        <v>16070102.560000006</v>
      </c>
      <c r="D84" s="83">
        <f>SUM(D85,D93,D103,D113,D123,D133,D137,D146,D150)</f>
        <v>154323489.56</v>
      </c>
      <c r="E84" s="83">
        <f t="shared" si="15"/>
        <v>142709519.42000002</v>
      </c>
      <c r="F84" s="83">
        <f t="shared" si="15"/>
        <v>142709519.42000002</v>
      </c>
      <c r="G84" s="83">
        <f t="shared" si="15"/>
        <v>11613970.140000001</v>
      </c>
    </row>
    <row r="85" spans="1:7" x14ac:dyDescent="0.25">
      <c r="A85" s="84" t="s">
        <v>311</v>
      </c>
      <c r="B85" s="83">
        <f t="shared" ref="B85:G85" si="16">SUM(B86:B92)</f>
        <v>116424607</v>
      </c>
      <c r="C85" s="83">
        <f t="shared" si="16"/>
        <v>-775192.89999999618</v>
      </c>
      <c r="D85" s="83">
        <f t="shared" si="16"/>
        <v>115649414.09999999</v>
      </c>
      <c r="E85" s="83">
        <f t="shared" si="16"/>
        <v>115649414.09999999</v>
      </c>
      <c r="F85" s="83">
        <f t="shared" si="16"/>
        <v>115649414.09999999</v>
      </c>
      <c r="G85" s="83">
        <f t="shared" si="16"/>
        <v>0</v>
      </c>
    </row>
    <row r="86" spans="1:7" x14ac:dyDescent="0.25">
      <c r="A86" s="85" t="s">
        <v>312</v>
      </c>
      <c r="B86" s="75">
        <v>60675962.200000003</v>
      </c>
      <c r="C86" s="75">
        <v>3466490.5800000019</v>
      </c>
      <c r="D86" s="75">
        <v>64142452.780000001</v>
      </c>
      <c r="E86" s="75">
        <v>64142452.780000001</v>
      </c>
      <c r="F86" s="75">
        <v>64142452.780000001</v>
      </c>
      <c r="G86" s="75"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</row>
    <row r="88" spans="1:7" x14ac:dyDescent="0.25">
      <c r="A88" s="85" t="s">
        <v>314</v>
      </c>
      <c r="B88" s="75">
        <v>10580658.6</v>
      </c>
      <c r="C88" s="75">
        <v>11339.89000000013</v>
      </c>
      <c r="D88" s="75">
        <v>10591998.49</v>
      </c>
      <c r="E88" s="75">
        <v>10591998.49</v>
      </c>
      <c r="F88" s="75">
        <v>10591998.49</v>
      </c>
      <c r="G88" s="75">
        <v>0</v>
      </c>
    </row>
    <row r="89" spans="1:7" x14ac:dyDescent="0.25">
      <c r="A89" s="85" t="s">
        <v>315</v>
      </c>
      <c r="B89" s="75">
        <v>22811673.84</v>
      </c>
      <c r="C89" s="75">
        <v>-3998380.9699999988</v>
      </c>
      <c r="D89" s="75">
        <v>18813292.870000001</v>
      </c>
      <c r="E89" s="75">
        <v>18813292.870000001</v>
      </c>
      <c r="F89" s="75">
        <v>18813292.870000001</v>
      </c>
      <c r="G89" s="75">
        <v>0</v>
      </c>
    </row>
    <row r="90" spans="1:7" x14ac:dyDescent="0.25">
      <c r="A90" s="85" t="s">
        <v>316</v>
      </c>
      <c r="B90" s="75">
        <v>19631001.84</v>
      </c>
      <c r="C90" s="75">
        <v>1049766.8000000007</v>
      </c>
      <c r="D90" s="75">
        <v>20680768.640000001</v>
      </c>
      <c r="E90" s="75">
        <v>20680768.640000001</v>
      </c>
      <c r="F90" s="75">
        <v>20680768.640000001</v>
      </c>
      <c r="G90" s="75"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25">
      <c r="A92" s="85" t="s">
        <v>318</v>
      </c>
      <c r="B92" s="75">
        <v>2725310.52</v>
      </c>
      <c r="C92" s="75">
        <v>-1304409.2000000002</v>
      </c>
      <c r="D92" s="75">
        <v>1420901.32</v>
      </c>
      <c r="E92" s="75">
        <v>1420901.32</v>
      </c>
      <c r="F92" s="75">
        <v>1420901.32</v>
      </c>
      <c r="G92" s="75">
        <v>0</v>
      </c>
    </row>
    <row r="93" spans="1:7" x14ac:dyDescent="0.25">
      <c r="A93" s="84" t="s">
        <v>319</v>
      </c>
      <c r="B93" s="83">
        <f t="shared" ref="B93:G93" si="17">SUM(B94:B102)</f>
        <v>16682049.689999998</v>
      </c>
      <c r="C93" s="83">
        <f t="shared" si="17"/>
        <v>-3197407.3800000004</v>
      </c>
      <c r="D93" s="83">
        <f t="shared" si="17"/>
        <v>13484642.309999999</v>
      </c>
      <c r="E93" s="83">
        <f t="shared" si="17"/>
        <v>13484642.309999999</v>
      </c>
      <c r="F93" s="83">
        <f t="shared" si="17"/>
        <v>13484642.309999999</v>
      </c>
      <c r="G93" s="83">
        <f t="shared" si="17"/>
        <v>0</v>
      </c>
    </row>
    <row r="94" spans="1:7" x14ac:dyDescent="0.25">
      <c r="A94" s="85" t="s">
        <v>320</v>
      </c>
      <c r="B94" s="75">
        <v>757275.96</v>
      </c>
      <c r="C94" s="75">
        <v>-215878.62000000011</v>
      </c>
      <c r="D94" s="75">
        <v>541397.34</v>
      </c>
      <c r="E94" s="75">
        <v>541397.34</v>
      </c>
      <c r="F94" s="75">
        <v>541397.34</v>
      </c>
      <c r="G94" s="75">
        <v>0</v>
      </c>
    </row>
    <row r="95" spans="1:7" x14ac:dyDescent="0.25">
      <c r="A95" s="85" t="s">
        <v>321</v>
      </c>
      <c r="B95" s="75">
        <v>0</v>
      </c>
      <c r="C95" s="75">
        <v>15709.04</v>
      </c>
      <c r="D95" s="75">
        <v>15709.04</v>
      </c>
      <c r="E95" s="75">
        <v>15709.04</v>
      </c>
      <c r="F95" s="75">
        <v>15709.04</v>
      </c>
      <c r="G95" s="75"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25">
      <c r="A97" s="85" t="s">
        <v>323</v>
      </c>
      <c r="B97" s="75">
        <v>65104.2</v>
      </c>
      <c r="C97" s="75">
        <v>106901.9</v>
      </c>
      <c r="D97" s="75">
        <v>172006.1</v>
      </c>
      <c r="E97" s="75">
        <v>172006.1</v>
      </c>
      <c r="F97" s="75">
        <v>172006.1</v>
      </c>
      <c r="G97" s="75">
        <v>0</v>
      </c>
    </row>
    <row r="98" spans="1:7" x14ac:dyDescent="0.25">
      <c r="A98" s="87" t="s">
        <v>324</v>
      </c>
      <c r="B98" s="75">
        <v>2445133.44</v>
      </c>
      <c r="C98" s="75">
        <v>-1304727</v>
      </c>
      <c r="D98" s="75">
        <v>1140406.44</v>
      </c>
      <c r="E98" s="75">
        <v>1140406.44</v>
      </c>
      <c r="F98" s="75">
        <v>1140406.44</v>
      </c>
      <c r="G98" s="75">
        <v>0</v>
      </c>
    </row>
    <row r="99" spans="1:7" x14ac:dyDescent="0.25">
      <c r="A99" s="85" t="s">
        <v>325</v>
      </c>
      <c r="B99" s="75">
        <v>6394442.2800000003</v>
      </c>
      <c r="C99" s="75">
        <v>-208296.65000000037</v>
      </c>
      <c r="D99" s="75">
        <v>6186145.6299999999</v>
      </c>
      <c r="E99" s="75">
        <v>6186145.6299999999</v>
      </c>
      <c r="F99" s="75">
        <v>6186145.6299999999</v>
      </c>
      <c r="G99" s="75">
        <v>0</v>
      </c>
    </row>
    <row r="100" spans="1:7" x14ac:dyDescent="0.25">
      <c r="A100" s="85" t="s">
        <v>326</v>
      </c>
      <c r="B100" s="75">
        <v>2181891.09</v>
      </c>
      <c r="C100" s="75">
        <v>-820976.61000000034</v>
      </c>
      <c r="D100" s="75">
        <v>1360914.48</v>
      </c>
      <c r="E100" s="75">
        <v>1360914.48</v>
      </c>
      <c r="F100" s="75">
        <v>1360914.48</v>
      </c>
      <c r="G100" s="75"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0</v>
      </c>
    </row>
    <row r="102" spans="1:7" x14ac:dyDescent="0.25">
      <c r="A102" s="85" t="s">
        <v>328</v>
      </c>
      <c r="B102" s="75">
        <v>4838202.72</v>
      </c>
      <c r="C102" s="75">
        <v>-770139.43999999948</v>
      </c>
      <c r="D102" s="75">
        <v>4068063.28</v>
      </c>
      <c r="E102" s="75">
        <v>4068063.28</v>
      </c>
      <c r="F102" s="75">
        <v>4068063.28</v>
      </c>
      <c r="G102" s="75">
        <v>0</v>
      </c>
    </row>
    <row r="103" spans="1:7" x14ac:dyDescent="0.25">
      <c r="A103" s="84" t="s">
        <v>329</v>
      </c>
      <c r="B103" s="83">
        <f t="shared" ref="B103:G103" si="18">SUM(B104:B112)</f>
        <v>5106415.4700000007</v>
      </c>
      <c r="C103" s="83">
        <f t="shared" si="18"/>
        <v>8328390.5500000007</v>
      </c>
      <c r="D103" s="83">
        <f t="shared" si="18"/>
        <v>13434806.02</v>
      </c>
      <c r="E103" s="83">
        <f t="shared" si="18"/>
        <v>13434806.02</v>
      </c>
      <c r="F103" s="83">
        <f t="shared" si="18"/>
        <v>13434806.02</v>
      </c>
      <c r="G103" s="83">
        <f t="shared" si="18"/>
        <v>0</v>
      </c>
    </row>
    <row r="104" spans="1:7" x14ac:dyDescent="0.25">
      <c r="A104" s="85" t="s">
        <v>330</v>
      </c>
      <c r="B104" s="75">
        <v>892107.12</v>
      </c>
      <c r="C104" s="75">
        <v>1289297.7</v>
      </c>
      <c r="D104" s="75">
        <v>2181404.8199999998</v>
      </c>
      <c r="E104" s="75">
        <v>2181404.8199999998</v>
      </c>
      <c r="F104" s="75">
        <v>2181404.8199999998</v>
      </c>
      <c r="G104" s="75">
        <v>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v>0</v>
      </c>
    </row>
    <row r="106" spans="1:7" x14ac:dyDescent="0.25">
      <c r="A106" s="85" t="s">
        <v>332</v>
      </c>
      <c r="B106" s="75">
        <v>240379.12</v>
      </c>
      <c r="C106" s="75">
        <v>302127.81000000006</v>
      </c>
      <c r="D106" s="75">
        <v>542506.93000000005</v>
      </c>
      <c r="E106" s="75">
        <v>542506.93000000005</v>
      </c>
      <c r="F106" s="75">
        <v>542506.93000000005</v>
      </c>
      <c r="G106" s="75">
        <v>0</v>
      </c>
    </row>
    <row r="107" spans="1:7" x14ac:dyDescent="0.25">
      <c r="A107" s="85" t="s">
        <v>333</v>
      </c>
      <c r="B107" s="75">
        <v>596679.84</v>
      </c>
      <c r="C107" s="75">
        <v>1141388.73</v>
      </c>
      <c r="D107" s="75">
        <v>1738068.57</v>
      </c>
      <c r="E107" s="75">
        <v>1738068.57</v>
      </c>
      <c r="F107" s="75">
        <v>1738068.57</v>
      </c>
      <c r="G107" s="75">
        <v>0</v>
      </c>
    </row>
    <row r="108" spans="1:7" x14ac:dyDescent="0.25">
      <c r="A108" s="85" t="s">
        <v>334</v>
      </c>
      <c r="B108" s="75">
        <v>1095489.1200000001</v>
      </c>
      <c r="C108" s="75">
        <v>692125.95</v>
      </c>
      <c r="D108" s="75">
        <v>1787615.07</v>
      </c>
      <c r="E108" s="75">
        <v>1787615.07</v>
      </c>
      <c r="F108" s="75">
        <v>1787615.07</v>
      </c>
      <c r="G108" s="75">
        <v>0</v>
      </c>
    </row>
    <row r="109" spans="1:7" x14ac:dyDescent="0.25">
      <c r="A109" s="85" t="s">
        <v>335</v>
      </c>
      <c r="B109" s="75">
        <v>41341.199999999997</v>
      </c>
      <c r="C109" s="75">
        <v>85974.799999999988</v>
      </c>
      <c r="D109" s="75">
        <v>127316</v>
      </c>
      <c r="E109" s="75">
        <v>127316</v>
      </c>
      <c r="F109" s="75">
        <v>127316</v>
      </c>
      <c r="G109" s="75">
        <v>0</v>
      </c>
    </row>
    <row r="110" spans="1:7" x14ac:dyDescent="0.25">
      <c r="A110" s="85" t="s">
        <v>336</v>
      </c>
      <c r="B110" s="75">
        <v>4415.5200000000004</v>
      </c>
      <c r="C110" s="75">
        <v>20572.079999999998</v>
      </c>
      <c r="D110" s="75">
        <v>24987.599999999999</v>
      </c>
      <c r="E110" s="75">
        <v>24987.599999999999</v>
      </c>
      <c r="F110" s="75">
        <v>24987.599999999999</v>
      </c>
      <c r="G110" s="75">
        <v>0</v>
      </c>
    </row>
    <row r="111" spans="1:7" x14ac:dyDescent="0.25">
      <c r="A111" s="85" t="s">
        <v>337</v>
      </c>
      <c r="B111" s="75">
        <v>288772.32</v>
      </c>
      <c r="C111" s="75">
        <v>1026998.2200000001</v>
      </c>
      <c r="D111" s="75">
        <v>1315770.54</v>
      </c>
      <c r="E111" s="75">
        <v>1315770.54</v>
      </c>
      <c r="F111" s="75">
        <v>1315770.54</v>
      </c>
      <c r="G111" s="75">
        <v>0</v>
      </c>
    </row>
    <row r="112" spans="1:7" x14ac:dyDescent="0.25">
      <c r="A112" s="85" t="s">
        <v>338</v>
      </c>
      <c r="B112" s="75">
        <v>1947231.23</v>
      </c>
      <c r="C112" s="75">
        <v>3769905.2600000007</v>
      </c>
      <c r="D112" s="75">
        <v>5717136.4900000002</v>
      </c>
      <c r="E112" s="75">
        <v>5717136.4900000002</v>
      </c>
      <c r="F112" s="75">
        <v>5717136.4900000002</v>
      </c>
      <c r="G112" s="75">
        <v>0</v>
      </c>
    </row>
    <row r="113" spans="1:7" x14ac:dyDescent="0.25">
      <c r="A113" s="84" t="s">
        <v>339</v>
      </c>
      <c r="B113" s="83">
        <f t="shared" ref="B113:G113" si="19">SUM(B114:B122)</f>
        <v>0</v>
      </c>
      <c r="C113" s="83">
        <f t="shared" si="19"/>
        <v>0</v>
      </c>
      <c r="D113" s="83">
        <f t="shared" si="19"/>
        <v>0</v>
      </c>
      <c r="E113" s="83">
        <f t="shared" si="19"/>
        <v>0</v>
      </c>
      <c r="F113" s="83">
        <f t="shared" si="19"/>
        <v>0</v>
      </c>
      <c r="G113" s="83">
        <f t="shared" si="19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0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0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0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0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0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0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0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0"/>
        <v>0</v>
      </c>
    </row>
    <row r="123" spans="1:7" x14ac:dyDescent="0.25">
      <c r="A123" s="84" t="s">
        <v>349</v>
      </c>
      <c r="B123" s="83">
        <f t="shared" ref="B123:G123" si="21">SUM(B124:B132)</f>
        <v>40314.839999999997</v>
      </c>
      <c r="C123" s="83">
        <f t="shared" si="21"/>
        <v>11714312.290000001</v>
      </c>
      <c r="D123" s="83">
        <f t="shared" si="21"/>
        <v>11754627.130000001</v>
      </c>
      <c r="E123" s="83">
        <f t="shared" si="21"/>
        <v>140656.99</v>
      </c>
      <c r="F123" s="83">
        <f t="shared" si="21"/>
        <v>140656.99</v>
      </c>
      <c r="G123" s="83">
        <f t="shared" si="21"/>
        <v>11613970.140000001</v>
      </c>
    </row>
    <row r="124" spans="1:7" x14ac:dyDescent="0.25">
      <c r="A124" s="85" t="s">
        <v>350</v>
      </c>
      <c r="B124" s="75">
        <v>0</v>
      </c>
      <c r="C124" s="75">
        <v>84705.82</v>
      </c>
      <c r="D124" s="75">
        <v>84705.82</v>
      </c>
      <c r="E124" s="75">
        <v>84705.82</v>
      </c>
      <c r="F124" s="75">
        <v>84705.82</v>
      </c>
      <c r="G124" s="75"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v>0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v>0</v>
      </c>
    </row>
    <row r="128" spans="1:7" x14ac:dyDescent="0.25">
      <c r="A128" s="85" t="s">
        <v>354</v>
      </c>
      <c r="B128" s="75">
        <v>0</v>
      </c>
      <c r="C128" s="75">
        <v>11613970.140000001</v>
      </c>
      <c r="D128" s="75">
        <v>11613970.140000001</v>
      </c>
      <c r="E128" s="75">
        <v>0</v>
      </c>
      <c r="F128" s="75">
        <v>0</v>
      </c>
      <c r="G128" s="75">
        <v>11613970.140000001</v>
      </c>
    </row>
    <row r="129" spans="1:7" x14ac:dyDescent="0.25">
      <c r="A129" s="85" t="s">
        <v>355</v>
      </c>
      <c r="B129" s="75">
        <v>40314.839999999997</v>
      </c>
      <c r="C129" s="75">
        <v>13715.330000000002</v>
      </c>
      <c r="D129" s="75">
        <v>54030.17</v>
      </c>
      <c r="E129" s="75">
        <v>54030.17</v>
      </c>
      <c r="F129" s="75">
        <v>54030.17</v>
      </c>
      <c r="G129" s="75"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</row>
    <row r="132" spans="1:7" x14ac:dyDescent="0.25">
      <c r="A132" s="85" t="s">
        <v>358</v>
      </c>
      <c r="B132" s="75">
        <v>0</v>
      </c>
      <c r="C132" s="75">
        <v>1921</v>
      </c>
      <c r="D132" s="75">
        <v>1921</v>
      </c>
      <c r="E132" s="75">
        <v>1921</v>
      </c>
      <c r="F132" s="75">
        <v>1921</v>
      </c>
      <c r="G132" s="75">
        <v>0</v>
      </c>
    </row>
    <row r="133" spans="1:7" x14ac:dyDescent="0.25">
      <c r="A133" s="84" t="s">
        <v>359</v>
      </c>
      <c r="B133" s="83">
        <f t="shared" ref="B133:G133" si="22">SUM(B134:B136)</f>
        <v>0</v>
      </c>
      <c r="C133" s="83">
        <f t="shared" si="22"/>
        <v>0</v>
      </c>
      <c r="D133" s="83">
        <f t="shared" si="22"/>
        <v>0</v>
      </c>
      <c r="E133" s="83">
        <f t="shared" si="22"/>
        <v>0</v>
      </c>
      <c r="F133" s="83">
        <f t="shared" si="22"/>
        <v>0</v>
      </c>
      <c r="G133" s="83">
        <f t="shared" si="22"/>
        <v>0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3">D135-E135</f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3"/>
        <v>0</v>
      </c>
    </row>
    <row r="137" spans="1:7" x14ac:dyDescent="0.25">
      <c r="A137" s="84" t="s">
        <v>363</v>
      </c>
      <c r="B137" s="83">
        <f t="shared" ref="B137:G137" si="24">SUM(B138:B142,B144:B145)</f>
        <v>0</v>
      </c>
      <c r="C137" s="83">
        <f t="shared" si="24"/>
        <v>0</v>
      </c>
      <c r="D137" s="83">
        <f t="shared" si="24"/>
        <v>0</v>
      </c>
      <c r="E137" s="83">
        <f t="shared" si="24"/>
        <v>0</v>
      </c>
      <c r="F137" s="83">
        <f t="shared" si="24"/>
        <v>0</v>
      </c>
      <c r="G137" s="83">
        <f t="shared" si="24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5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5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5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5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5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5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5"/>
        <v>0</v>
      </c>
    </row>
    <row r="146" spans="1:7" x14ac:dyDescent="0.25">
      <c r="A146" s="84" t="s">
        <v>372</v>
      </c>
      <c r="B146" s="83">
        <f t="shared" ref="B146:G146" si="26">SUM(B147:B149)</f>
        <v>0</v>
      </c>
      <c r="C146" s="83">
        <f t="shared" si="26"/>
        <v>0</v>
      </c>
      <c r="D146" s="83">
        <f t="shared" si="26"/>
        <v>0</v>
      </c>
      <c r="E146" s="83">
        <f t="shared" si="26"/>
        <v>0</v>
      </c>
      <c r="F146" s="83">
        <f t="shared" si="26"/>
        <v>0</v>
      </c>
      <c r="G146" s="83">
        <f t="shared" si="26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27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27"/>
        <v>0</v>
      </c>
    </row>
    <row r="150" spans="1:7" x14ac:dyDescent="0.25">
      <c r="A150" s="84" t="s">
        <v>376</v>
      </c>
      <c r="B150" s="83">
        <f t="shared" ref="B150:G150" si="28">SUM(B151:B157)</f>
        <v>0</v>
      </c>
      <c r="C150" s="83">
        <f t="shared" si="28"/>
        <v>0</v>
      </c>
      <c r="D150" s="83">
        <f t="shared" si="28"/>
        <v>0</v>
      </c>
      <c r="E150" s="83">
        <f t="shared" si="28"/>
        <v>0</v>
      </c>
      <c r="F150" s="83">
        <f t="shared" si="28"/>
        <v>0</v>
      </c>
      <c r="G150" s="83">
        <f t="shared" si="28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29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29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29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29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29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29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0">B9+B84</f>
        <v>138253387</v>
      </c>
      <c r="C159" s="90">
        <f t="shared" si="30"/>
        <v>16070102.560000006</v>
      </c>
      <c r="D159" s="90">
        <f t="shared" si="30"/>
        <v>154323489.56</v>
      </c>
      <c r="E159" s="90">
        <f t="shared" si="30"/>
        <v>142709519.42000002</v>
      </c>
      <c r="F159" s="90">
        <f t="shared" si="30"/>
        <v>142709519.42000002</v>
      </c>
      <c r="G159" s="90">
        <f t="shared" si="30"/>
        <v>11613970.140000001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7 B38:F38 B48:F48 B59:G61 B58:F58 B63:G70 B62:F62 B71:F83 B103:C103 B93:C93 E93:F93 B113:F123 B133:F159 B85:F85 B84:C84 E84:F84 E103:F103" unlockedFormula="1"/>
    <ignoredError sqref="G18 G28 G38 G48 G58 G62 G71:G85 G93 G103 G113:G123 G133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K25" sqref="K2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386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Patronato de Bomberos de León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304</v>
      </c>
      <c r="C7" s="166"/>
      <c r="D7" s="166"/>
      <c r="E7" s="166"/>
      <c r="F7" s="166"/>
      <c r="G7" s="168" t="s">
        <v>305</v>
      </c>
    </row>
    <row r="8" spans="1:7" ht="30" x14ac:dyDescent="0.25">
      <c r="A8" s="165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7"/>
    </row>
    <row r="9" spans="1:7" ht="15.75" customHeight="1" x14ac:dyDescent="0.25">
      <c r="A9" s="26" t="s">
        <v>388</v>
      </c>
      <c r="B9" s="30">
        <f>SUM(B10:B17)</f>
        <v>0</v>
      </c>
      <c r="C9" s="30">
        <f t="shared" ref="C9:G9" si="0">SUM(C10:C17)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x14ac:dyDescent="0.25">
      <c r="A10" s="63" t="s">
        <v>389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63" t="s">
        <v>390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63" t="s">
        <v>391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63" t="s">
        <v>392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63" t="s">
        <v>393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394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395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397</v>
      </c>
      <c r="B19" s="4">
        <f>SUM(B20:B27)</f>
        <v>138253387</v>
      </c>
      <c r="C19" s="4">
        <f t="shared" ref="C19:G19" si="1">SUM(C20:C27)</f>
        <v>16070102.560000006</v>
      </c>
      <c r="D19" s="4">
        <f t="shared" si="1"/>
        <v>154323489.56</v>
      </c>
      <c r="E19" s="4">
        <f t="shared" si="1"/>
        <v>142709519.42000002</v>
      </c>
      <c r="F19" s="4">
        <f t="shared" si="1"/>
        <v>142709519.42000002</v>
      </c>
      <c r="G19" s="4">
        <f t="shared" si="1"/>
        <v>11613970.139999986</v>
      </c>
    </row>
    <row r="20" spans="1:7" x14ac:dyDescent="0.25">
      <c r="A20" s="63" t="s">
        <v>389</v>
      </c>
      <c r="B20" s="47">
        <v>138253387</v>
      </c>
      <c r="C20" s="47">
        <v>16070102.560000006</v>
      </c>
      <c r="D20" s="47">
        <v>154323489.56</v>
      </c>
      <c r="E20" s="47">
        <v>142709519.42000002</v>
      </c>
      <c r="F20" s="47">
        <v>142709519.42000002</v>
      </c>
      <c r="G20" s="47">
        <v>11613970.139999986</v>
      </c>
    </row>
    <row r="21" spans="1:7" x14ac:dyDescent="0.25">
      <c r="A21" s="63" t="s">
        <v>390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391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392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153</v>
      </c>
      <c r="B28" s="49"/>
      <c r="C28" s="49"/>
      <c r="D28" s="49"/>
      <c r="E28" s="49"/>
      <c r="F28" s="49"/>
      <c r="G28" s="49"/>
    </row>
    <row r="29" spans="1:7" x14ac:dyDescent="0.25">
      <c r="A29" s="3" t="s">
        <v>385</v>
      </c>
      <c r="B29" s="4">
        <f>SUM(B19,B9)</f>
        <v>138253387</v>
      </c>
      <c r="C29" s="4">
        <f t="shared" ref="C29:G29" si="2">SUM(C19,C9)</f>
        <v>16070102.560000006</v>
      </c>
      <c r="D29" s="4">
        <f t="shared" si="2"/>
        <v>154323489.56</v>
      </c>
      <c r="E29" s="4">
        <f t="shared" si="2"/>
        <v>142709519.42000002</v>
      </c>
      <c r="F29" s="4">
        <f t="shared" si="2"/>
        <v>142709519.42000002</v>
      </c>
      <c r="G29" s="4">
        <f t="shared" si="2"/>
        <v>11613970.139999986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20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21:G29 B11:G1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J24" sqref="J2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398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Patronato de Bomberos de León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399</v>
      </c>
      <c r="B3" s="114"/>
      <c r="C3" s="114"/>
      <c r="D3" s="114"/>
      <c r="E3" s="114"/>
      <c r="F3" s="114"/>
      <c r="G3" s="115"/>
    </row>
    <row r="4" spans="1:7" x14ac:dyDescent="0.25">
      <c r="A4" s="113" t="s">
        <v>400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304</v>
      </c>
      <c r="C7" s="173"/>
      <c r="D7" s="173"/>
      <c r="E7" s="173"/>
      <c r="F7" s="174"/>
      <c r="G7" s="168" t="s">
        <v>401</v>
      </c>
    </row>
    <row r="8" spans="1:7" ht="30" x14ac:dyDescent="0.25">
      <c r="A8" s="165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67"/>
    </row>
    <row r="9" spans="1:7" ht="16.5" customHeight="1" x14ac:dyDescent="0.25">
      <c r="A9" s="26" t="s">
        <v>403</v>
      </c>
      <c r="B9" s="30">
        <f>SUM(B10,B19,B27,B37)</f>
        <v>0</v>
      </c>
      <c r="C9" s="30">
        <f t="shared" ref="C9:G9" si="0">SUM(C10,C19,C27,C37)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ht="15" customHeight="1" x14ac:dyDescent="0.25">
      <c r="A10" s="58" t="s">
        <v>404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409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411</v>
      </c>
      <c r="B17" s="47">
        <f t="shared" ref="B17:G17" si="2">SUM(B18:B24)</f>
        <v>0</v>
      </c>
      <c r="C17" s="47">
        <f t="shared" si="2"/>
        <v>0</v>
      </c>
      <c r="D17" s="47">
        <f t="shared" si="2"/>
        <v>0</v>
      </c>
      <c r="E17" s="47">
        <f t="shared" si="2"/>
        <v>0</v>
      </c>
      <c r="F17" s="47">
        <f t="shared" si="2"/>
        <v>0</v>
      </c>
      <c r="G17" s="47">
        <f t="shared" si="2"/>
        <v>0</v>
      </c>
    </row>
    <row r="18" spans="1:7" x14ac:dyDescent="0.25">
      <c r="A18" s="77" t="s">
        <v>412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413</v>
      </c>
      <c r="B19" s="47">
        <f>SUM(B20:B26)</f>
        <v>0</v>
      </c>
      <c r="C19" s="47">
        <f t="shared" ref="C19:G19" si="3">SUM(C20:C26)</f>
        <v>0</v>
      </c>
      <c r="D19" s="47">
        <f t="shared" si="3"/>
        <v>0</v>
      </c>
      <c r="E19" s="47">
        <f t="shared" si="3"/>
        <v>0</v>
      </c>
      <c r="F19" s="47">
        <f t="shared" si="3"/>
        <v>0</v>
      </c>
      <c r="G19" s="47">
        <f t="shared" si="3"/>
        <v>0</v>
      </c>
    </row>
    <row r="20" spans="1:7" x14ac:dyDescent="0.25">
      <c r="A20" s="77" t="s">
        <v>414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421</v>
      </c>
      <c r="B27" s="47">
        <f>SUM(B28:B36)</f>
        <v>0</v>
      </c>
      <c r="C27" s="47">
        <f t="shared" ref="C27:G27" si="4">SUM(C28:C36)</f>
        <v>0</v>
      </c>
      <c r="D27" s="47">
        <f t="shared" si="4"/>
        <v>0</v>
      </c>
      <c r="E27" s="47">
        <f t="shared" si="4"/>
        <v>0</v>
      </c>
      <c r="F27" s="47">
        <f t="shared" si="4"/>
        <v>0</v>
      </c>
      <c r="G27" s="47">
        <f t="shared" si="4"/>
        <v>0</v>
      </c>
    </row>
    <row r="28" spans="1:7" x14ac:dyDescent="0.25">
      <c r="A28" s="80" t="s">
        <v>422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431</v>
      </c>
      <c r="B37" s="47">
        <f>SUM(B38:B41)</f>
        <v>0</v>
      </c>
      <c r="C37" s="47">
        <f t="shared" ref="C37:G37" si="5">SUM(C38:C41)</f>
        <v>0</v>
      </c>
      <c r="D37" s="47">
        <f t="shared" si="5"/>
        <v>0</v>
      </c>
      <c r="E37" s="47">
        <f t="shared" si="5"/>
        <v>0</v>
      </c>
      <c r="F37" s="47">
        <f t="shared" si="5"/>
        <v>0</v>
      </c>
      <c r="G37" s="47">
        <f t="shared" si="5"/>
        <v>0</v>
      </c>
    </row>
    <row r="38" spans="1:7" x14ac:dyDescent="0.25">
      <c r="A38" s="80" t="s">
        <v>432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436</v>
      </c>
      <c r="B43" s="4">
        <f>SUM(B44,B53,B61,B71)</f>
        <v>138253387</v>
      </c>
      <c r="C43" s="4">
        <f t="shared" ref="C43:G43" si="6">SUM(C44,C53,C61,C71)</f>
        <v>16070102.560000006</v>
      </c>
      <c r="D43" s="4">
        <f t="shared" si="6"/>
        <v>154323489.56</v>
      </c>
      <c r="E43" s="4">
        <f t="shared" si="6"/>
        <v>142709519.42000002</v>
      </c>
      <c r="F43" s="4">
        <f t="shared" si="6"/>
        <v>142709519.42000002</v>
      </c>
      <c r="G43" s="4">
        <f t="shared" si="6"/>
        <v>11613970.139999986</v>
      </c>
    </row>
    <row r="44" spans="1:7" x14ac:dyDescent="0.25">
      <c r="A44" s="58" t="s">
        <v>404</v>
      </c>
      <c r="B44" s="47">
        <f>SUM(B45:B52)</f>
        <v>138253387</v>
      </c>
      <c r="C44" s="47">
        <f t="shared" ref="C44:G44" si="7">SUM(C45:C52)</f>
        <v>16070102.560000006</v>
      </c>
      <c r="D44" s="47">
        <f t="shared" si="7"/>
        <v>154323489.56</v>
      </c>
      <c r="E44" s="47">
        <f t="shared" si="7"/>
        <v>142709519.42000002</v>
      </c>
      <c r="F44" s="47">
        <f t="shared" si="7"/>
        <v>142709519.42000002</v>
      </c>
      <c r="G44" s="47">
        <f t="shared" si="7"/>
        <v>11613970.139999986</v>
      </c>
    </row>
    <row r="45" spans="1:7" x14ac:dyDescent="0.25">
      <c r="A45" s="80" t="s">
        <v>405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411</v>
      </c>
      <c r="B51" s="47">
        <v>138253387</v>
      </c>
      <c r="C51" s="47">
        <v>16070102.560000006</v>
      </c>
      <c r="D51" s="47">
        <v>154323489.56</v>
      </c>
      <c r="E51" s="47">
        <v>142709519.42000002</v>
      </c>
      <c r="F51" s="47">
        <v>142709519.42000002</v>
      </c>
      <c r="G51" s="47">
        <v>11613970.139999986</v>
      </c>
    </row>
    <row r="52" spans="1:7" x14ac:dyDescent="0.25">
      <c r="A52" s="80" t="s">
        <v>412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413</v>
      </c>
      <c r="B53" s="47">
        <f>SUM(B54:B60)</f>
        <v>0</v>
      </c>
      <c r="C53" s="47">
        <f t="shared" ref="C53:G53" si="8">SUM(C54:C60)</f>
        <v>0</v>
      </c>
      <c r="D53" s="47">
        <f t="shared" si="8"/>
        <v>0</v>
      </c>
      <c r="E53" s="47">
        <f t="shared" si="8"/>
        <v>0</v>
      </c>
      <c r="F53" s="47">
        <f t="shared" si="8"/>
        <v>0</v>
      </c>
      <c r="G53" s="47">
        <f t="shared" si="8"/>
        <v>0</v>
      </c>
    </row>
    <row r="54" spans="1:7" x14ac:dyDescent="0.25">
      <c r="A54" s="80" t="s">
        <v>414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421</v>
      </c>
      <c r="B61" s="47">
        <f>SUM(B62:B70)</f>
        <v>0</v>
      </c>
      <c r="C61" s="47">
        <f t="shared" ref="C61:G61" si="9">SUM(C62:C70)</f>
        <v>0</v>
      </c>
      <c r="D61" s="47">
        <f t="shared" si="9"/>
        <v>0</v>
      </c>
      <c r="E61" s="47">
        <f t="shared" si="9"/>
        <v>0</v>
      </c>
      <c r="F61" s="47">
        <f t="shared" si="9"/>
        <v>0</v>
      </c>
      <c r="G61" s="47">
        <f t="shared" si="9"/>
        <v>0</v>
      </c>
    </row>
    <row r="62" spans="1:7" x14ac:dyDescent="0.25">
      <c r="A62" s="80" t="s">
        <v>422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431</v>
      </c>
      <c r="B71" s="47">
        <f>SUM(B72:B75)</f>
        <v>0</v>
      </c>
      <c r="C71" s="47">
        <f t="shared" ref="C71:G71" si="10">SUM(C72:C75)</f>
        <v>0</v>
      </c>
      <c r="D71" s="47">
        <f t="shared" si="10"/>
        <v>0</v>
      </c>
      <c r="E71" s="47">
        <f t="shared" si="10"/>
        <v>0</v>
      </c>
      <c r="F71" s="47">
        <f t="shared" si="10"/>
        <v>0</v>
      </c>
      <c r="G71" s="47">
        <f t="shared" si="10"/>
        <v>0</v>
      </c>
    </row>
    <row r="72" spans="1:7" x14ac:dyDescent="0.25">
      <c r="A72" s="80" t="s">
        <v>432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138253387</v>
      </c>
      <c r="C77" s="4">
        <f t="shared" ref="C77:G77" si="11">C43+C9</f>
        <v>16070102.560000006</v>
      </c>
      <c r="D77" s="4">
        <f t="shared" si="11"/>
        <v>154323489.56</v>
      </c>
      <c r="E77" s="4">
        <f t="shared" si="11"/>
        <v>142709519.42000002</v>
      </c>
      <c r="F77" s="4">
        <f t="shared" si="11"/>
        <v>142709519.42000002</v>
      </c>
      <c r="G77" s="4">
        <f t="shared" si="11"/>
        <v>11613970.139999986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52:G52 C20:G26 C28:G36 B76:G77 C54:G60 C62:G70 C43:G50 C9:G16 C18:G18 B17:G1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6 B18:G50 B52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M18" sqref="M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437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Patronato de Bomberos de León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438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439</v>
      </c>
      <c r="B7" s="167" t="s">
        <v>304</v>
      </c>
      <c r="C7" s="167"/>
      <c r="D7" s="167"/>
      <c r="E7" s="167"/>
      <c r="F7" s="167"/>
      <c r="G7" s="167" t="s">
        <v>305</v>
      </c>
    </row>
    <row r="8" spans="1:7" ht="30" x14ac:dyDescent="0.25">
      <c r="A8" s="165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77"/>
    </row>
    <row r="9" spans="1:7" ht="15.75" customHeight="1" x14ac:dyDescent="0.25">
      <c r="A9" s="26" t="s">
        <v>440</v>
      </c>
      <c r="B9" s="119">
        <f>SUM(B10,B11,B12,B15,B16,B19)</f>
        <v>0</v>
      </c>
      <c r="C9" s="119">
        <f t="shared" ref="C9:G9" si="0">SUM(C10,C11,C12,C15,C16,C19)</f>
        <v>0</v>
      </c>
      <c r="D9" s="119">
        <f t="shared" si="0"/>
        <v>0</v>
      </c>
      <c r="E9" s="119">
        <f t="shared" si="0"/>
        <v>0</v>
      </c>
      <c r="F9" s="119">
        <f t="shared" si="0"/>
        <v>0</v>
      </c>
      <c r="G9" s="119">
        <f t="shared" si="0"/>
        <v>0</v>
      </c>
    </row>
    <row r="10" spans="1:7" x14ac:dyDescent="0.25">
      <c r="A10" s="58" t="s">
        <v>441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6">
        <f>D10-E10</f>
        <v>0</v>
      </c>
    </row>
    <row r="11" spans="1:7" ht="15.75" customHeight="1" x14ac:dyDescent="0.25">
      <c r="A11" s="58" t="s">
        <v>442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443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446</v>
      </c>
      <c r="B15" s="76">
        <f t="shared" ref="B15:G15" si="3">B16+B17</f>
        <v>0</v>
      </c>
      <c r="C15" s="76">
        <f t="shared" si="3"/>
        <v>0</v>
      </c>
      <c r="D15" s="76">
        <f t="shared" si="3"/>
        <v>0</v>
      </c>
      <c r="E15" s="76">
        <f t="shared" si="3"/>
        <v>0</v>
      </c>
      <c r="F15" s="76">
        <f t="shared" si="3"/>
        <v>0</v>
      </c>
      <c r="G15" s="76">
        <f t="shared" si="3"/>
        <v>0</v>
      </c>
    </row>
    <row r="16" spans="1:7" ht="30" x14ac:dyDescent="0.25">
      <c r="A16" s="59" t="s">
        <v>447</v>
      </c>
      <c r="B16" s="76">
        <f>B17+B18</f>
        <v>0</v>
      </c>
      <c r="C16" s="76">
        <f t="shared" ref="C16:G16" si="4">C17+C18</f>
        <v>0</v>
      </c>
      <c r="D16" s="76">
        <f t="shared" si="4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</row>
    <row r="17" spans="1:7" x14ac:dyDescent="0.25">
      <c r="A17" s="77" t="s">
        <v>448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451</v>
      </c>
      <c r="B21" s="119">
        <f>SUM(B22,B23,B24,B27,B28,B31)</f>
        <v>138253387</v>
      </c>
      <c r="C21" s="119">
        <f t="shared" ref="C21:F21" si="5">SUM(C22,C23,C24,C27,C28,C31)</f>
        <v>16070102.560000006</v>
      </c>
      <c r="D21" s="119">
        <f t="shared" si="5"/>
        <v>154323489.56</v>
      </c>
      <c r="E21" s="119">
        <f t="shared" si="5"/>
        <v>142709519.42000002</v>
      </c>
      <c r="F21" s="119">
        <f t="shared" si="5"/>
        <v>142709519.42000002</v>
      </c>
      <c r="G21" s="119">
        <f>SUM(G22,G23,G24,G27,G28,G31)</f>
        <v>11613970.139999986</v>
      </c>
    </row>
    <row r="22" spans="1:7" x14ac:dyDescent="0.25">
      <c r="A22" s="58" t="s">
        <v>441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6">D22-E22</f>
        <v>0</v>
      </c>
    </row>
    <row r="23" spans="1:7" x14ac:dyDescent="0.25">
      <c r="A23" s="58" t="s">
        <v>442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6"/>
        <v>0</v>
      </c>
    </row>
    <row r="24" spans="1:7" x14ac:dyDescent="0.25">
      <c r="A24" s="58" t="s">
        <v>443</v>
      </c>
      <c r="B24" s="76">
        <f t="shared" ref="B24:G24" si="7">B25+B26</f>
        <v>0</v>
      </c>
      <c r="C24" s="76">
        <f t="shared" si="7"/>
        <v>0</v>
      </c>
      <c r="D24" s="76">
        <f t="shared" si="7"/>
        <v>0</v>
      </c>
      <c r="E24" s="76">
        <f t="shared" si="7"/>
        <v>0</v>
      </c>
      <c r="F24" s="76">
        <f t="shared" si="7"/>
        <v>0</v>
      </c>
      <c r="G24" s="76">
        <f t="shared" si="7"/>
        <v>0</v>
      </c>
    </row>
    <row r="25" spans="1:7" x14ac:dyDescent="0.25">
      <c r="A25" s="77" t="s">
        <v>444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6"/>
        <v>0</v>
      </c>
    </row>
    <row r="26" spans="1:7" x14ac:dyDescent="0.25">
      <c r="A26" s="77" t="s">
        <v>445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6"/>
        <v>0</v>
      </c>
    </row>
    <row r="27" spans="1:7" x14ac:dyDescent="0.25">
      <c r="A27" s="58" t="s">
        <v>446</v>
      </c>
      <c r="B27" s="76">
        <v>138253387</v>
      </c>
      <c r="C27" s="76">
        <v>16070102.560000006</v>
      </c>
      <c r="D27" s="76">
        <v>154323489.56</v>
      </c>
      <c r="E27" s="76">
        <v>142709519.42000002</v>
      </c>
      <c r="F27" s="76">
        <v>142709519.42000002</v>
      </c>
      <c r="G27" s="76">
        <v>11613970.139999986</v>
      </c>
    </row>
    <row r="28" spans="1:7" ht="30" x14ac:dyDescent="0.25">
      <c r="A28" s="59" t="s">
        <v>447</v>
      </c>
      <c r="B28" s="76">
        <f t="shared" ref="B28:G28" si="8">B29+B30</f>
        <v>0</v>
      </c>
      <c r="C28" s="76">
        <f t="shared" si="8"/>
        <v>0</v>
      </c>
      <c r="D28" s="76">
        <f t="shared" si="8"/>
        <v>0</v>
      </c>
      <c r="E28" s="76">
        <f t="shared" si="8"/>
        <v>0</v>
      </c>
      <c r="F28" s="76">
        <f t="shared" si="8"/>
        <v>0</v>
      </c>
      <c r="G28" s="76">
        <f t="shared" si="8"/>
        <v>0</v>
      </c>
    </row>
    <row r="29" spans="1:7" x14ac:dyDescent="0.25">
      <c r="A29" s="77" t="s">
        <v>448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6"/>
        <v>0</v>
      </c>
    </row>
    <row r="30" spans="1:7" x14ac:dyDescent="0.25">
      <c r="A30" s="77" t="s">
        <v>449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6"/>
        <v>0</v>
      </c>
    </row>
    <row r="31" spans="1:7" x14ac:dyDescent="0.25">
      <c r="A31" s="58" t="s">
        <v>450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6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452</v>
      </c>
      <c r="B33" s="119">
        <f>B21+B9</f>
        <v>138253387</v>
      </c>
      <c r="C33" s="119">
        <f t="shared" ref="C33:G33" si="9">C21+C9</f>
        <v>16070102.560000006</v>
      </c>
      <c r="D33" s="119">
        <f t="shared" si="9"/>
        <v>154323489.56</v>
      </c>
      <c r="E33" s="119">
        <f t="shared" si="9"/>
        <v>142709519.42000002</v>
      </c>
      <c r="F33" s="119">
        <f t="shared" si="9"/>
        <v>142709519.42000002</v>
      </c>
      <c r="G33" s="119">
        <f t="shared" si="9"/>
        <v>11613970.139999986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1 B34:G34 B12:F14 B28:F33 B16:F26" unlockedFormula="1"/>
    <ignoredError sqref="G12:G14 G28:G33 G16:G2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yepez</cp:lastModifiedBy>
  <cp:revision/>
  <dcterms:created xsi:type="dcterms:W3CDTF">2023-03-16T22:14:51Z</dcterms:created>
  <dcterms:modified xsi:type="dcterms:W3CDTF">2026-01-19T22:02:18Z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