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ÚBLICA 2025\Nuevos formatos_2025\"/>
    </mc:Choice>
  </mc:AlternateContent>
  <xr:revisionPtr revIDLastSave="0" documentId="13_ncr:1_{BBBC5A20-87E4-4F1D-8B96-C59279E17C45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E6" i="2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B29" i="19" s="1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8" i="22" l="1"/>
  <c r="B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0" i="6"/>
  <c r="G9" i="6"/>
  <c r="F75" i="6"/>
  <c r="F67" i="6"/>
  <c r="F59" i="6"/>
  <c r="F54" i="6"/>
  <c r="F65" i="6" s="1"/>
  <c r="F45" i="6"/>
  <c r="F37" i="6"/>
  <c r="F35" i="6"/>
  <c r="F28" i="6"/>
  <c r="F41" i="6"/>
  <c r="E75" i="6"/>
  <c r="E67" i="6"/>
  <c r="E59" i="6"/>
  <c r="E54" i="6"/>
  <c r="E65" i="6" s="1"/>
  <c r="E45" i="6"/>
  <c r="E37" i="6"/>
  <c r="E35" i="6"/>
  <c r="E28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65" i="6" s="1"/>
  <c r="C45" i="6"/>
  <c r="C37" i="6"/>
  <c r="C35" i="6"/>
  <c r="C28" i="6"/>
  <c r="C41" i="6"/>
  <c r="B75" i="6"/>
  <c r="B67" i="6"/>
  <c r="B59" i="6"/>
  <c r="B54" i="6"/>
  <c r="B45" i="6"/>
  <c r="B37" i="6"/>
  <c r="B35" i="6"/>
  <c r="B28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47" i="2" l="1"/>
  <c r="E59" i="2" s="1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41" i="6"/>
  <c r="G37" i="6"/>
  <c r="G77" i="9" l="1"/>
  <c r="E77" i="9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<sst xmlns="http://schemas.openxmlformats.org/spreadsheetml/2006/main" count="1023" uniqueCount="603">
  <si>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</si>
  <si>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</si>
  <si>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</si>
  <si>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</si>
  <si>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</si>
  <si>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</si>
  <si>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</si>
  <si>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</si>
  <si>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</si>
  <si>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</si>
  <si>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</si>
  <si>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</si>
  <si>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</si>
  <si>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</si>
  <si>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</si>
  <si>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</si>
  <si>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</si>
  <si>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</si>
  <si>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</si>
  <si>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</si>
  <si>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</si>
  <si>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</si>
  <si>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</si>
  <si>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</si>
  <si>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</si>
  <si>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</si>
  <si>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</si>
  <si>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</si>
  <si>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</si>
  <si>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</si>
  <si>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</si>
  <si>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</si>
  <si>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</si>
  <si>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</si>
  <si>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</si>
  <si>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</si>
  <si>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</si>
  <si>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</si>
  <si>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</si>
  <si>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</si>
  <si>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</si>
  <si>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</si>
  <si>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</si>
  <si>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</si>
  <si>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</si>
  <si>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</si>
  <si>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</si>
  <si>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</si>
  <si>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</si>
  <si>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</si>
  <si>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</si>
  <si>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</si>
  <si>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</si>
  <si>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</si>
  <si>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</si>
  <si>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</si>
  <si>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</si>
  <si>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</si>
  <si>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</si>
  <si>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</si>
  <si>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</si>
  <si>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</si>
  <si>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</si>
  <si>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</si>
  <si>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</si>
  <si>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</si>
  <si>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</si>
  <si>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</si>
  <si>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</si>
  <si>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</si>
  <si>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</si>
  <si>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</si>
  <si>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</si>
  <si>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</si>
  <si>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</si>
  <si>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</si>
  <si>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</si>
  <si>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</si>
  <si>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</si>
  <si>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</si>
  <si>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</si>
  <si>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</si>
  <si>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</si>
  <si>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</si>
  <si>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</si>
  <si>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</si>
  <si>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</si>
  <si>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</si>
  <si>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</si>
  <si>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</si>
  <si>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</si>
  <si>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</si>
  <si>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</si>
  <si>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</si>
  <si>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</si>
  <si>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</si>
  <si>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</si>
  <si>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</si>
  <si>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</si>
  <si>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</si>
  <si>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</si>
  <si>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</si>
  <si>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</si>
  <si>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</si>
  <si>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</si>
  <si>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</si>
  <si>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</si>
  <si>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</si>
  <si>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</si>
  <si>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</si>
  <si>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</si>
  <si>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</si>
  <si>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</si>
  <si>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</si>
  <si>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</si>
  <si>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</si>
  <si>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</si>
  <si>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</si>
  <si>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</si>
  <si>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</si>
  <si>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</si>
  <si>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</si>
  <si>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</si>
  <si>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</si>
  <si>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</si>
  <si>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</si>
  <si>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</si>
  <si>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</si>
  <si>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</si>
  <si>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</si>
  <si>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</si>
  <si>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</si>
  <si>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</si>
  <si>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</si>
  <si>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</si>
  <si>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</si>
  <si>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</si>
  <si>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</si>
  <si>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</si>
  <si>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</si>
  <si>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</si>
  <si>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</si>
  <si>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</si>
  <si>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</si>
  <si>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</si>
  <si>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</si>
  <si>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</si>
  <si>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</si>
  <si>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</si>
  <si>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</si>
  <si>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</si>
  <si>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</si>
  <si>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</si>
  <si>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</si>
  <si>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</si>
  <si>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</si>
  <si>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</si>
  <si>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</si>
  <si>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</si>
  <si>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</si>
  <si>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</si>
  <si>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</si>
  <si>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</si>
  <si>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</si>
  <si>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</si>
  <si>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</si>
  <si>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</si>
  <si>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</si>
  <si>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</si>
  <si>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</si>
  <si>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</si>
  <si>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</si>
  <si>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</si>
  <si>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</si>
  <si>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</si>
  <si>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</si>
  <si>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</si>
  <si>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</si>
  <si>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</si>
  <si>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</si>
  <si>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</si>
  <si>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</si>
  <si>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</si>
  <si>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</si>
  <si>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</si>
  <si>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</si>
  <si>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</si>
  <si>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</si>
  <si>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</si>
  <si>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</si>
  <si>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</si>
  <si>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</si>
  <si>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</si>
  <si>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</si>
  <si>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</si>
  <si>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</si>
  <si>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</si>
  <si>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</si>
  <si>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</si>
  <si>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</si>
  <si>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</si>
  <si>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</si>
  <si>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</si>
  <si>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</si>
  <si>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</si>
  <si>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</si>
  <si>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</si>
  <si>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</si>
  <si>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</si>
  <si>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</si>
  <si>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</si>
  <si>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</si>
  <si>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</si>
  <si>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</si>
  <si>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</si>
  <si>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</si>
  <si>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</si>
  <si>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</si>
  <si>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</si>
  <si>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</si>
  <si>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</si>
  <si>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</si>
  <si>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</si>
  <si>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</si>
  <si>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</si>
  <si>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</si>
  <si>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</si>
  <si>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</si>
  <si>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</si>
  <si>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</si>
  <si>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</si>
  <si>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</si>
  <si>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</si>
  <si>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</si>
  <si>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</si>
  <si>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</si>
  <si>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</si>
  <si>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</si>
  <si>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</si>
  <si>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</si>
  <si>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</si>
  <si>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</si>
  <si>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</si>
  <si>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</si>
  <si>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</si>
  <si>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</si>
  <si>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</si>
  <si>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</si>
  <si>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</si>
  <si>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</si>
  <si>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</si>
  <si>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</si>
  <si>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</si>
  <si>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</si>
  <si>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</si>
  <si>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</si>
  <si>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</si>
  <si>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</si>
  <si>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</si>
  <si>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</si>
  <si>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</si>
  <si>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</si>
  <si>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</si>
  <si>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</si>
  <si>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</si>
  <si>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</si>
  <si>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</si>
  <si>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</si>
  <si>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</si>
  <si>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</si>
  <si>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</si>
  <si>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</si>
  <si>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</si>
  <si>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</si>
  <si>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</si>
  <si>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</si>
  <si>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</si>
  <si>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</si>
  <si>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</si>
  <si>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</si>
  <si>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</si>
  <si>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</si>
  <si>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</si>
  <si>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</si>
  <si>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</si>
  <si>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</si>
  <si>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</si>
  <si>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</si>
  <si>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</si>
  <si>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</si>
  <si>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</si>
  <si>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</si>
  <si>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</si>
  <si>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</si>
  <si>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</si>
  <si>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</si>
  <si>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</si>
  <si>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</si>
  <si>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</si>
  <si>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</si>
  <si>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</si>
  <si>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</si>
  <si>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</si>
  <si>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</si>
  <si>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</si>
  <si>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</si>
  <si>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</si>
  <si>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</si>
  <si>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</si>
  <si>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</si>
  <si>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</si>
  <si>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</si>
  <si>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</si>
  <si>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</si>
  <si>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</si>
  <si>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</si>
  <si>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</si>
  <si>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</si>
  <si>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</si>
  <si>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</si>
  <si>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</si>
  <si>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</si>
  <si>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</si>
  <si>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</si>
  <si>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</si>
  <si>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</si>
  <si>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</si>
  <si>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</si>
  <si>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</si>
  <si>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</si>
  <si>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</si>
  <si>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</si>
  <si>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</si>
  <si>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</si>
  <si>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</si>
  <si>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</si>
  <si>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</si>
  <si>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</si>
  <si>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</si>
  <si>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</si>
  <si>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</si>
  <si>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</si>
  <si>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</si>
  <si>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</si>
  <si>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</si>
  <si>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</si>
  <si>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</si>
  <si>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</si>
  <si>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</si>
  <si>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</si>
  <si>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</si>
  <si>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</si>
  <si>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</si>
  <si>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</si>
  <si>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</si>
  <si>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</si>
  <si>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</si>
  <si>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</si>
  <si>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</si>
  <si>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</si>
  <si>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</si>
  <si>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</si>
  <si>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</si>
  <si>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</si>
  <si>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</si>
  <si>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</si>
  <si>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</si>
  <si>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</si>
  <si>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</si>
  <si>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</si>
  <si>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</si>
  <si>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</si>
  <si>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</si>
  <si>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</si>
  <si>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</si>
  <si>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</si>
  <si>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</si>
  <si>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</si>
  <si>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</si>
  <si>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</si>
  <si>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</si>
  <si>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</si>
  <si>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</si>
  <si>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</si>
  <si>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</si>
  <si>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</si>
  <si>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</si>
  <si>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</si>
  <si>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</si>
  <si>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</si>
  <si>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</si>
  <si>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</si>
  <si>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</si>
  <si>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</si>
  <si>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</si>
  <si>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</si>
  <si>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</si>
  <si>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</si>
  <si>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</si>
  <si>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</si>
  <si>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</si>
  <si>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</si>
  <si>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</si>
  <si>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</si>
  <si>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</si>
  <si>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</si>
  <si>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</si>
  <si>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</si>
  <si>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</si>
  <si>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</si>
  <si>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</si>
  <si>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</si>
  <si>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</si>
  <si>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</si>
  <si>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</si>
  <si>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</si>
  <si>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</si>
  <si>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</si>
  <si>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</si>
  <si>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</si>
  <si>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</si>
  <si>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</si>
  <si>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</si>
  <si>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</si>
  <si>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</si>
  <si>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</si>
  <si>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</si>
  <si>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</si>
  <si>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</si>
  <si>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</si>
  <si>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</si>
  <si>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</si>
  <si>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</si>
  <si>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</si>
  <si>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</si>
  <si>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</si>
  <si>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</si>
  <si>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</si>
  <si>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</si>
  <si>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</si>
  <si>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</si>
  <si>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</si>
  <si>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</si>
  <si>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</si>
  <si>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</si>
  <si>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</si>
  <si>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</si>
  <si>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</si>
  <si>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</si>
  <si>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</si>
  <si>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</si>
  <si>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</si>
  <si>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</si>
  <si>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</si>
  <si>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</si>
  <si>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</si>
  <si>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</si>
  <si>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</si>
  <si>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</si>
  <si>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</si>
  <si>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</si>
  <si>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</si>
  <si>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</si>
  <si>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</si>
  <si>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</si>
  <si>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</si>
  <si>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</si>
  <si>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</si>
  <si>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</si>
  <si>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</si>
  <si>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</si>
  <si>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</si>
  <si>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</si>
  <si>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</si>
  <si>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</si>
  <si>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</si>
  <si>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</si>
  <si>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</si>
  <si>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</si>
  <si>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</si>
  <si>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</si>
  <si>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</si>
  <si>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</si>
  <si>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</si>
  <si>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</si>
  <si>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</si>
  <si>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</si>
  <si>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</si>
  <si>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</si>
  <si>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</si>
  <si>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</si>
  <si>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</si>
  <si>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</si>
  <si>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</si>
  <si>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</si>
  <si>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</si>
  <si>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</si>
  <si>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</si>
  <si>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</si>
  <si>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</si>
  <si>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</si>
  <si>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</si>
  <si>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</si>
  <si>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</si>
  <si>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</si>
  <si>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</si>
  <si>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</si>
  <si>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</si>
  <si>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</si>
  <si>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</si>
  <si>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</si>
  <si>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</si>
  <si>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</si>
  <si>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</si>
  <si>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</si>
  <si>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</si>
  <si>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</si>
  <si>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</si>
  <si>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</si>
  <si>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</si>
  <si>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</si>
  <si>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</si>
  <si>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</si>
  <si>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</si>
  <si>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</si>
  <si>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</si>
  <si>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</si>
  <si>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</si>
  <si>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</si>
  <si>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</si>
  <si>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</si>
  <si>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</si>
  <si>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</si>
  <si>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</si>
  <si>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</si>
  <si>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</si>
  <si>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</si>
  <si>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</si>
  <si>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</si>
  <si>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</si>
  <si>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</si>
  <si>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</si>
  <si>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</si>
  <si>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</si>
  <si>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</si>
  <si>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</si>
  <si>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</si>
  <si>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</si>
  <si>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</si>
  <si>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</si>
  <si>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</si>
  <si>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</si>
  <si>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</si>
  <si>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</si>
  <si>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</si>
  <si>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</si>
  <si>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</si>
  <si>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</si>
  <si>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</si>
  <si>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</si>
  <si>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</si>
  <si>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</si>
  <si>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</si>
  <si>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</si>
  <si>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</si>
  <si>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</si>
  <si>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</si>
  <si>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</si>
  <si>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</si>
  <si>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</si>
  <si>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</si>
  <si>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</si>
  <si>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</si>
  <si>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</si>
  <si>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</si>
  <si>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</si>
  <si>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</si>
  <si>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</si>
  <si>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</si>
  <si>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</si>
  <si>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</si>
  <si>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</si>
  <si>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</si>
  <si>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</si>
  <si>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</si>
  <si>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</si>
  <si>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</si>
  <si>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</si>
  <si>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</si>
  <si>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</si>
  <si>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</si>
  <si>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</si>
  <si>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</si>
  <si>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</si>
  <si>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</si>
  <si>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</si>
  <si>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</si>
  <si>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</si>
  <si>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</si>
  <si>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</si>
  <si>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</si>
  <si>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</si>
  <si>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Patronato de Bomberos de León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</si>
</sst>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37" zoomScale="75" zoomScaleNormal="75" workbookViewId="0">
      <selection activeCell="G70" sqref="G7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7942245.1799999997</v>
      </c>
      <c r="C9" s="47">
        <f>SUM(C10:C16)</f>
        <v>8532804.0800000001</v>
      </c>
      <c r="D9" s="46" t="s">
        <v>13</v>
      </c>
      <c r="E9" s="47">
        <f>SUM(E10:E18)</f>
        <v>3224417.04</v>
      </c>
      <c r="F9" s="47">
        <f>SUM(F10:F18)</f>
        <v>6175107.6699999999</v>
      </c>
    </row>
    <row r="10" spans="1:6" x14ac:dyDescent="0.25">
      <c r="A10" s="48" t="s">
        <v>14</v>
      </c>
      <c r="B10" s="47">
        <v>13500</v>
      </c>
      <c r="C10" s="47">
        <v>13500</v>
      </c>
      <c r="D10" s="48" t="s">
        <v>15</v>
      </c>
      <c r="E10" s="47">
        <v>1019437.78</v>
      </c>
      <c r="F10" s="47">
        <v>235508.82</v>
      </c>
    </row>
    <row r="11" spans="1:6" x14ac:dyDescent="0.25">
      <c r="A11" s="48" t="s">
        <v>16</v>
      </c>
      <c r="B11" s="47">
        <v>7928745.1799999997</v>
      </c>
      <c r="C11" s="47">
        <v>8519304.0800000001</v>
      </c>
      <c r="D11" s="48" t="s">
        <v>17</v>
      </c>
      <c r="E11" s="47">
        <v>-72881.47</v>
      </c>
      <c r="F11" s="47">
        <v>-54289.99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47">
        <v>2277860.73</v>
      </c>
      <c r="F16" s="47">
        <v>5993888.8399999999</v>
      </c>
    </row>
    <row r="17" spans="1:6" x14ac:dyDescent="0.25">
      <c r="A17" s="46" t="s">
        <v>28</v>
      </c>
      <c r="B17" s="47">
        <f>SUM(B18:B24)</f>
        <v>11426921.720000001</v>
      </c>
      <c r="C17" s="47">
        <f>SUM(C18:C24)</f>
        <v>410781.18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47">
        <v>0</v>
      </c>
      <c r="F18" s="47">
        <v>0</v>
      </c>
    </row>
    <row r="19" spans="1:6" x14ac:dyDescent="0.25">
      <c r="A19" s="48" t="s">
        <v>32</v>
      </c>
      <c r="B19" s="47">
        <v>0</v>
      </c>
      <c r="C19" s="47">
        <v>0</v>
      </c>
      <c r="D19" s="46" t="s">
        <v>33</v>
      </c>
      <c r="E19" s="47">
        <f>SUM(E20:E22)</f>
        <v>-59914.09</v>
      </c>
      <c r="F19" s="47">
        <f>SUM(F20:F22)</f>
        <v>-64866.92</v>
      </c>
    </row>
    <row r="20" spans="1:6" x14ac:dyDescent="0.25">
      <c r="A20" s="48" t="s">
        <v>34</v>
      </c>
      <c r="B20" s="47">
        <v>11426921.720000001</v>
      </c>
      <c r="C20" s="47">
        <v>410781.18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47">
        <v>0</v>
      </c>
      <c r="C21" s="47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47">
        <v>0</v>
      </c>
      <c r="C22" s="47">
        <v>0</v>
      </c>
      <c r="D22" s="48" t="s">
        <v>39</v>
      </c>
      <c r="E22" s="47">
        <v>-59914.09</v>
      </c>
      <c r="F22" s="47">
        <v>-64866.92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47">
        <v>0</v>
      </c>
      <c r="C24" s="47">
        <v>0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456647.54</v>
      </c>
      <c r="C25" s="47">
        <f>SUM(C26:C30)</f>
        <v>367752.15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456647.54</v>
      </c>
      <c r="C26" s="47">
        <v>367752.15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2119019.77</v>
      </c>
      <c r="F38" s="47">
        <f>SUM(F39:F41)</f>
        <v>646019.88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2119019.77</v>
      </c>
      <c r="F41" s="47">
        <v>646019.88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19825814.439999998</v>
      </c>
      <c r="C47" s="4">
        <f>C9+C17+C25+C31+C37+C38+C41</f>
        <v>9311337.4100000001</v>
      </c>
      <c r="D47" s="2" t="s">
        <v>87</v>
      </c>
      <c r="E47" s="4">
        <f>E9+E19+E23+E26+E27+E31+E38+E42</f>
        <v>5283522.7200000007</v>
      </c>
      <c r="F47" s="4">
        <f>F9+F19+F23+F26+F27+F31+F38+F42</f>
        <v>6756260.6299999999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14459914.49</v>
      </c>
      <c r="C52" s="47">
        <v>14459914.49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117679693.67</v>
      </c>
      <c r="C53" s="47">
        <v>117598318.63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357033.64</v>
      </c>
      <c r="C54" s="47">
        <v>355112.64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-62459855.670000002</v>
      </c>
      <c r="C55" s="47">
        <v>-61499158.409999996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5283522.7200000007</v>
      </c>
      <c r="F59" s="4">
        <f>F47+F57</f>
        <v>6756260.6299999999</v>
      </c>
    </row>
    <row r="60" spans="1:6" x14ac:dyDescent="0.25">
      <c r="A60" s="3" t="s">
        <v>107</v>
      </c>
      <c r="B60" s="4">
        <f>SUM(B50:B58)</f>
        <v>70036786.129999995</v>
      </c>
      <c r="C60" s="4">
        <f>SUM(C50:C58)</f>
        <v>70914187.349999994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89862600.569999993</v>
      </c>
      <c r="C62" s="4">
        <f>SUM(C47+C60)</f>
        <v>80225524.75999999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19972929.789999999</v>
      </c>
      <c r="F63" s="47">
        <f>SUM(F64:F66)</f>
        <v>19972929.789999999</v>
      </c>
    </row>
    <row r="64" spans="1:6" x14ac:dyDescent="0.25">
      <c r="A64" s="45"/>
      <c r="B64" s="45"/>
      <c r="C64" s="45"/>
      <c r="D64" s="46" t="s">
        <v>111</v>
      </c>
      <c r="E64" s="47">
        <v>19972929.789999999</v>
      </c>
      <c r="F64" s="47">
        <v>19972929.789999999</v>
      </c>
    </row>
    <row r="65" spans="1:6" x14ac:dyDescent="0.25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64606148.059999995</v>
      </c>
      <c r="F68" s="47">
        <f>SUM(F69:F73)</f>
        <v>53496334.339999996</v>
      </c>
    </row>
    <row r="69" spans="1:6" x14ac:dyDescent="0.25">
      <c r="A69" s="53"/>
      <c r="B69" s="45"/>
      <c r="C69" s="45"/>
      <c r="D69" s="46" t="s">
        <v>115</v>
      </c>
      <c r="E69" s="47">
        <v>14170984.159999996</v>
      </c>
      <c r="F69" s="47">
        <v>45489439.189999998</v>
      </c>
    </row>
    <row r="70" spans="1:6" x14ac:dyDescent="0.25">
      <c r="A70" s="53"/>
      <c r="B70" s="45"/>
      <c r="C70" s="45"/>
      <c r="D70" s="46" t="s">
        <v>116</v>
      </c>
      <c r="E70" s="47">
        <v>50435163.899999999</v>
      </c>
      <c r="F70" s="47">
        <v>5830487.7800000003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2176407.37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84579077.849999994</v>
      </c>
      <c r="F79" s="4">
        <f>F63+F68+F75</f>
        <v>73469264.129999995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89862600.569999993</v>
      </c>
      <c r="F81" s="4">
        <f>F59+F79</f>
        <v>80225524.75999999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46 B47 B17:C17 B25:C25 B56:C62 E19:F21 E23:F40 E42:F63 E65:F68 E73:F81 E71:E72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14" sqref="B14:B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Patronato de Bomberos de León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456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465</v>
      </c>
      <c r="B7" s="119">
        <f>SUM(B8:B19)</f>
        <v>138253387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472</v>
      </c>
      <c r="B14" s="75">
        <v>7676333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475</v>
      </c>
      <c r="B17" s="75">
        <v>130577054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478</v>
      </c>
      <c r="B20" s="75"/>
      <c r="C20" s="75"/>
      <c r="D20" s="75"/>
      <c r="E20" s="75"/>
      <c r="F20" s="75"/>
      <c r="G20" s="75"/>
    </row>
    <row r="21" spans="1:7" x14ac:dyDescent="0.25">
      <c r="A21" s="3" t="s">
        <v>479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478</v>
      </c>
      <c r="B27" s="76"/>
      <c r="C27" s="76"/>
      <c r="D27" s="76"/>
      <c r="E27" s="76"/>
      <c r="F27" s="76"/>
      <c r="G27" s="76"/>
    </row>
    <row r="28" spans="1:7" x14ac:dyDescent="0.25">
      <c r="A28" s="3" t="s">
        <v>485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487</v>
      </c>
      <c r="B31" s="119">
        <f>B21+B7+B28</f>
        <v>138253387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 C14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C36" sqref="C3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Patronato de Bomberos de León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491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492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493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501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502</v>
      </c>
      <c r="B18" s="119">
        <f>SUM(B19:B27)</f>
        <v>138253387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493</v>
      </c>
      <c r="B19" s="76">
        <v>116424607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494</v>
      </c>
      <c r="B20" s="76">
        <v>16682049.689999999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495</v>
      </c>
      <c r="B21" s="76">
        <v>5106415.47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497</v>
      </c>
      <c r="B23" s="76">
        <v>40314.839999999997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501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504</v>
      </c>
      <c r="B29" s="119">
        <f>B18+B7</f>
        <v>138253387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18 B29:G29 B24:G26 C19:G2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J26" sqref="J2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Patronato de Bomberos de León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506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514</v>
      </c>
      <c r="B6" s="119">
        <f>SUM(B7:B18)</f>
        <v>89477192.060000002</v>
      </c>
      <c r="C6" s="119">
        <f t="shared" ref="C6:G6" si="0">SUM(C7:C18)</f>
        <v>92914318.99000001</v>
      </c>
      <c r="D6" s="119">
        <f t="shared" si="0"/>
        <v>120441037.87</v>
      </c>
      <c r="E6" s="119">
        <f t="shared" si="0"/>
        <v>121244473.68000001</v>
      </c>
      <c r="F6" s="119">
        <f t="shared" si="0"/>
        <v>177115505.66</v>
      </c>
      <c r="G6" s="119">
        <f t="shared" si="0"/>
        <v>46680671.940000005</v>
      </c>
    </row>
    <row r="7" spans="1:7" x14ac:dyDescent="0.25">
      <c r="A7" s="58" t="s">
        <v>466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470</v>
      </c>
      <c r="B11" s="75">
        <v>0</v>
      </c>
      <c r="C11" s="75">
        <v>0</v>
      </c>
      <c r="D11" s="75">
        <v>0</v>
      </c>
      <c r="E11" s="75">
        <v>0</v>
      </c>
      <c r="F11" s="75">
        <v>102918.77</v>
      </c>
      <c r="G11" s="75">
        <v>8095.24</v>
      </c>
    </row>
    <row r="12" spans="1:7" x14ac:dyDescent="0.25">
      <c r="A12" s="58" t="s">
        <v>471</v>
      </c>
      <c r="B12" s="75">
        <v>0</v>
      </c>
      <c r="C12" s="75">
        <v>0</v>
      </c>
      <c r="D12" s="75">
        <v>0</v>
      </c>
      <c r="E12" s="75">
        <v>0</v>
      </c>
      <c r="F12" s="75">
        <v>8275.86</v>
      </c>
      <c r="G12" s="75">
        <v>0</v>
      </c>
    </row>
    <row r="13" spans="1:7" x14ac:dyDescent="0.25">
      <c r="A13" s="59" t="s">
        <v>472</v>
      </c>
      <c r="B13" s="75">
        <v>6575093.9100000001</v>
      </c>
      <c r="C13" s="75">
        <v>9056434.8699999992</v>
      </c>
      <c r="D13" s="75">
        <v>10479444.869999999</v>
      </c>
      <c r="E13" s="75">
        <v>10516914.68</v>
      </c>
      <c r="F13" s="75">
        <v>11241301.640000001</v>
      </c>
      <c r="G13" s="75">
        <v>3146892.14</v>
      </c>
    </row>
    <row r="14" spans="1:7" x14ac:dyDescent="0.25">
      <c r="A14" s="58" t="s">
        <v>473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475</v>
      </c>
      <c r="B16" s="75">
        <v>82902098.150000006</v>
      </c>
      <c r="C16" s="75">
        <v>83857884.120000005</v>
      </c>
      <c r="D16" s="75">
        <v>109961593</v>
      </c>
      <c r="E16" s="75">
        <v>110727559</v>
      </c>
      <c r="F16" s="75">
        <v>165763009.38999999</v>
      </c>
      <c r="G16" s="75">
        <v>43525684.560000002</v>
      </c>
    </row>
    <row r="17" spans="1:7" x14ac:dyDescent="0.25">
      <c r="A17" s="58" t="s">
        <v>476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480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516</v>
      </c>
      <c r="B27" s="119">
        <f>SUM(B28)</f>
        <v>4761497.62</v>
      </c>
      <c r="C27" s="119">
        <f t="shared" ref="C27:G27" si="2">SUM(C28)</f>
        <v>0</v>
      </c>
      <c r="D27" s="119">
        <f t="shared" si="2"/>
        <v>417503.01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4761497.62</v>
      </c>
      <c r="C28" s="76">
        <v>0</v>
      </c>
      <c r="D28" s="76">
        <v>417503.01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517</v>
      </c>
      <c r="B30" s="119">
        <f>B20+B6+B27</f>
        <v>94238689.680000007</v>
      </c>
      <c r="C30" s="119">
        <f t="shared" ref="C30:G30" si="3">C20+C6+C27</f>
        <v>92914318.99000001</v>
      </c>
      <c r="D30" s="119">
        <f t="shared" si="3"/>
        <v>120858540.88000001</v>
      </c>
      <c r="E30" s="119">
        <f t="shared" si="3"/>
        <v>121244473.68000001</v>
      </c>
      <c r="F30" s="119">
        <f t="shared" si="3"/>
        <v>177115505.66</v>
      </c>
      <c r="G30" s="119">
        <f t="shared" si="3"/>
        <v>46680671.940000005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518</v>
      </c>
    </row>
    <row r="39" spans="1:7" x14ac:dyDescent="0.25">
      <c r="A39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7:G27 B29:G30 G2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K27" sqref="K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520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Patronato de Bomberos de León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521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492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493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494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495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500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502</v>
      </c>
      <c r="B17" s="119">
        <f>SUM(B18:B26)</f>
        <v>94029478.060000002</v>
      </c>
      <c r="C17" s="119">
        <f t="shared" ref="C17:G17" si="1">SUM(C18:C26)</f>
        <v>98587407.179999992</v>
      </c>
      <c r="D17" s="119">
        <f t="shared" si="1"/>
        <v>120858540.88000001</v>
      </c>
      <c r="E17" s="119">
        <f t="shared" si="1"/>
        <v>118108430.27</v>
      </c>
      <c r="F17" s="119">
        <f t="shared" si="1"/>
        <v>176230743.58999997</v>
      </c>
      <c r="G17" s="119">
        <f t="shared" si="1"/>
        <v>31632286.560000002</v>
      </c>
    </row>
    <row r="18" spans="1:7" x14ac:dyDescent="0.25">
      <c r="A18" s="58" t="s">
        <v>493</v>
      </c>
      <c r="B18" s="76">
        <v>79907611.650000006</v>
      </c>
      <c r="C18" s="76">
        <v>80596069.359999999</v>
      </c>
      <c r="D18" s="76">
        <v>93354640.890000001</v>
      </c>
      <c r="E18" s="76">
        <v>96534436.879999995</v>
      </c>
      <c r="F18" s="76">
        <v>103844977.66</v>
      </c>
      <c r="G18" s="76">
        <v>25344069.150000002</v>
      </c>
    </row>
    <row r="19" spans="1:7" x14ac:dyDescent="0.25">
      <c r="A19" s="58" t="s">
        <v>494</v>
      </c>
      <c r="B19" s="76">
        <v>6317537.870000001</v>
      </c>
      <c r="C19" s="76">
        <v>7268299.6800000006</v>
      </c>
      <c r="D19" s="76">
        <v>7436772.8700000001</v>
      </c>
      <c r="E19" s="76">
        <v>10956665.75</v>
      </c>
      <c r="F19" s="76">
        <v>11895181.440000001</v>
      </c>
      <c r="G19" s="76">
        <v>3361295.4299999997</v>
      </c>
    </row>
    <row r="20" spans="1:7" x14ac:dyDescent="0.25">
      <c r="A20" s="58" t="s">
        <v>495</v>
      </c>
      <c r="B20" s="76">
        <v>6630105.8300000001</v>
      </c>
      <c r="C20" s="76">
        <v>10328115.93</v>
      </c>
      <c r="D20" s="76">
        <v>12908890.17</v>
      </c>
      <c r="E20" s="76">
        <v>10400724.600000001</v>
      </c>
      <c r="F20" s="76">
        <v>12043118.33</v>
      </c>
      <c r="G20" s="76">
        <v>2843625.9399999995</v>
      </c>
    </row>
    <row r="21" spans="1:7" x14ac:dyDescent="0.25">
      <c r="A21" s="58" t="s">
        <v>496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497</v>
      </c>
      <c r="B22" s="76">
        <v>1174222.71</v>
      </c>
      <c r="C22" s="76">
        <v>394922.20999999996</v>
      </c>
      <c r="D22" s="76">
        <v>7158236.9499999993</v>
      </c>
      <c r="E22" s="76">
        <v>216603.04</v>
      </c>
      <c r="F22" s="76">
        <v>48447466.159999996</v>
      </c>
      <c r="G22" s="76">
        <v>83296.040000000008</v>
      </c>
    </row>
    <row r="23" spans="1:7" x14ac:dyDescent="0.25">
      <c r="A23" s="59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504</v>
      </c>
      <c r="B28" s="119">
        <f>B17+B6</f>
        <v>94029478.060000002</v>
      </c>
      <c r="C28" s="119">
        <f t="shared" ref="C28:G28" si="2">C17+C6</f>
        <v>98587407.179999992</v>
      </c>
      <c r="D28" s="119">
        <f t="shared" si="2"/>
        <v>120858540.88000001</v>
      </c>
      <c r="E28" s="119">
        <f t="shared" si="2"/>
        <v>118108430.27</v>
      </c>
      <c r="F28" s="119">
        <f t="shared" si="2"/>
        <v>176230743.58999997</v>
      </c>
      <c r="G28" s="119">
        <f t="shared" si="2"/>
        <v>31632286.560000002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522</v>
      </c>
    </row>
    <row r="32" spans="1:7" x14ac:dyDescent="0.25">
      <c r="A32" t="s">
        <v>523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7 B23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H40" sqref="H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524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Patronato de Bomberos de León Gto.</v>
      </c>
      <c r="B2" s="182"/>
      <c r="C2" s="182"/>
      <c r="D2" s="182"/>
      <c r="E2" s="182"/>
      <c r="F2" s="183"/>
    </row>
    <row r="3" spans="1:6" x14ac:dyDescent="0.25">
      <c r="A3" s="178" t="s">
        <v>525</v>
      </c>
      <c r="B3" s="179"/>
      <c r="C3" s="179"/>
      <c r="D3" s="179"/>
      <c r="E3" s="179"/>
      <c r="F3" s="180"/>
    </row>
    <row r="4" spans="1:6" ht="30" x14ac:dyDescent="0.25">
      <c r="A4" s="139" t="s">
        <v>507</v>
      </c>
      <c r="B4" s="7" t="s">
        <v>526</v>
      </c>
      <c r="C4" s="33" t="s">
        <v>527</v>
      </c>
      <c r="D4" s="33" t="s">
        <v>528</v>
      </c>
      <c r="E4" s="33" t="s">
        <v>529</v>
      </c>
      <c r="F4" s="33" t="s">
        <v>530</v>
      </c>
    </row>
    <row r="5" spans="1:6" ht="15.75" customHeight="1" x14ac:dyDescent="0.25">
      <c r="A5" s="143" t="s">
        <v>531</v>
      </c>
      <c r="B5" s="148"/>
      <c r="C5" s="148"/>
      <c r="D5" s="148"/>
      <c r="E5" s="148"/>
      <c r="F5" s="148"/>
    </row>
    <row r="6" spans="1:6" ht="30" x14ac:dyDescent="0.25">
      <c r="A6" s="146" t="s">
        <v>532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</row>
    <row r="7" spans="1:6" ht="15.75" customHeight="1" x14ac:dyDescent="0.25">
      <c r="A7" s="146" t="s">
        <v>533</v>
      </c>
      <c r="B7" s="145">
        <v>0</v>
      </c>
      <c r="C7" s="145">
        <v>0</v>
      </c>
      <c r="D7" s="145">
        <v>0</v>
      </c>
      <c r="E7" s="145">
        <v>0</v>
      </c>
      <c r="F7" s="145">
        <v>0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534</v>
      </c>
      <c r="B9" s="145"/>
      <c r="C9" s="145"/>
      <c r="D9" s="145"/>
      <c r="E9" s="145"/>
      <c r="F9" s="145"/>
    </row>
    <row r="10" spans="1:6" x14ac:dyDescent="0.25">
      <c r="A10" s="146" t="s">
        <v>535</v>
      </c>
      <c r="B10" s="155">
        <v>0</v>
      </c>
      <c r="C10" s="155">
        <v>0</v>
      </c>
      <c r="D10" s="155">
        <v>0</v>
      </c>
      <c r="E10" s="155">
        <v>0</v>
      </c>
      <c r="F10" s="155">
        <v>0</v>
      </c>
    </row>
    <row r="11" spans="1:6" x14ac:dyDescent="0.25">
      <c r="A11" s="67" t="s">
        <v>536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</row>
    <row r="12" spans="1:6" x14ac:dyDescent="0.25">
      <c r="A12" s="67" t="s">
        <v>537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</row>
    <row r="13" spans="1:6" x14ac:dyDescent="0.25">
      <c r="A13" s="67" t="s">
        <v>538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</row>
    <row r="14" spans="1:6" x14ac:dyDescent="0.25">
      <c r="A14" s="146" t="s">
        <v>539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</row>
    <row r="15" spans="1:6" x14ac:dyDescent="0.25">
      <c r="A15" s="67" t="s">
        <v>536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</row>
    <row r="16" spans="1:6" x14ac:dyDescent="0.25">
      <c r="A16" s="67" t="s">
        <v>537</v>
      </c>
      <c r="B16" s="156">
        <v>0</v>
      </c>
      <c r="C16" s="156">
        <v>0</v>
      </c>
      <c r="D16" s="156">
        <v>0</v>
      </c>
      <c r="E16" s="156">
        <v>0</v>
      </c>
      <c r="F16" s="156">
        <v>0</v>
      </c>
    </row>
    <row r="17" spans="1:6" x14ac:dyDescent="0.25">
      <c r="A17" s="67" t="s">
        <v>538</v>
      </c>
      <c r="B17" s="157">
        <v>0</v>
      </c>
      <c r="C17" s="157">
        <v>0</v>
      </c>
      <c r="D17" s="157">
        <v>0</v>
      </c>
      <c r="E17" s="157">
        <v>0</v>
      </c>
      <c r="F17" s="157">
        <v>0</v>
      </c>
    </row>
    <row r="18" spans="1:6" x14ac:dyDescent="0.25">
      <c r="A18" s="146" t="s">
        <v>540</v>
      </c>
      <c r="B18" s="157">
        <v>0</v>
      </c>
      <c r="C18" s="157">
        <v>0</v>
      </c>
      <c r="D18" s="157">
        <v>0</v>
      </c>
      <c r="E18" s="157">
        <v>0</v>
      </c>
      <c r="F18" s="157">
        <v>0</v>
      </c>
    </row>
    <row r="19" spans="1:6" x14ac:dyDescent="0.25">
      <c r="A19" s="146" t="s">
        <v>541</v>
      </c>
      <c r="B19" s="157">
        <v>0</v>
      </c>
      <c r="C19" s="157">
        <v>0</v>
      </c>
      <c r="D19" s="157">
        <v>0</v>
      </c>
      <c r="E19" s="157">
        <v>0</v>
      </c>
      <c r="F19" s="157">
        <v>0</v>
      </c>
    </row>
    <row r="20" spans="1:6" x14ac:dyDescent="0.25">
      <c r="A20" s="146" t="s">
        <v>542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</row>
    <row r="21" spans="1:6" x14ac:dyDescent="0.25">
      <c r="A21" s="146" t="s">
        <v>543</v>
      </c>
      <c r="B21" s="158">
        <v>0</v>
      </c>
      <c r="C21" s="158">
        <v>0</v>
      </c>
      <c r="D21" s="158">
        <v>0</v>
      </c>
      <c r="E21" s="158">
        <v>0</v>
      </c>
      <c r="F21" s="158">
        <v>0</v>
      </c>
    </row>
    <row r="22" spans="1:6" x14ac:dyDescent="0.25">
      <c r="A22" s="146" t="s">
        <v>544</v>
      </c>
      <c r="B22" s="158">
        <v>0</v>
      </c>
      <c r="C22" s="158">
        <v>0</v>
      </c>
      <c r="D22" s="158">
        <v>0</v>
      </c>
      <c r="E22" s="158">
        <v>0</v>
      </c>
      <c r="F22" s="158">
        <v>0</v>
      </c>
    </row>
    <row r="23" spans="1:6" x14ac:dyDescent="0.25">
      <c r="A23" s="146" t="s">
        <v>545</v>
      </c>
      <c r="B23" s="158">
        <v>0</v>
      </c>
      <c r="C23" s="158">
        <v>0</v>
      </c>
      <c r="D23" s="158">
        <v>0</v>
      </c>
      <c r="E23" s="158">
        <v>0</v>
      </c>
      <c r="F23" s="158">
        <v>0</v>
      </c>
    </row>
    <row r="24" spans="1:6" x14ac:dyDescent="0.25">
      <c r="A24" s="146" t="s">
        <v>546</v>
      </c>
      <c r="B24" s="150">
        <v>0</v>
      </c>
      <c r="C24" s="150">
        <v>0</v>
      </c>
      <c r="D24" s="150">
        <v>0</v>
      </c>
      <c r="E24" s="150">
        <v>0</v>
      </c>
      <c r="F24" s="150">
        <v>0</v>
      </c>
    </row>
    <row r="25" spans="1:6" x14ac:dyDescent="0.25">
      <c r="A25" s="146" t="s">
        <v>547</v>
      </c>
      <c r="B25" s="150">
        <v>0</v>
      </c>
      <c r="C25" s="150">
        <v>0</v>
      </c>
      <c r="D25" s="150">
        <v>0</v>
      </c>
      <c r="E25" s="150">
        <v>0</v>
      </c>
      <c r="F25" s="150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548</v>
      </c>
      <c r="B27" s="149"/>
      <c r="C27" s="149"/>
      <c r="D27" s="149"/>
      <c r="E27" s="149"/>
      <c r="F27" s="149"/>
    </row>
    <row r="28" spans="1:6" x14ac:dyDescent="0.25">
      <c r="A28" s="146" t="s">
        <v>549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550</v>
      </c>
      <c r="B30" s="53"/>
      <c r="C30" s="53"/>
      <c r="D30" s="53"/>
      <c r="E30" s="53"/>
      <c r="F30" s="53"/>
    </row>
    <row r="31" spans="1:6" x14ac:dyDescent="0.25">
      <c r="A31" s="154" t="s">
        <v>535</v>
      </c>
      <c r="B31" s="91">
        <v>0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5">
      <c r="A32" s="154" t="s">
        <v>539</v>
      </c>
      <c r="B32" s="91">
        <v>0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5">
      <c r="A33" s="154" t="s">
        <v>551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552</v>
      </c>
      <c r="B35" s="53"/>
      <c r="C35" s="53"/>
      <c r="D35" s="53"/>
      <c r="E35" s="53"/>
      <c r="F35" s="53"/>
    </row>
    <row r="36" spans="1:6" x14ac:dyDescent="0.25">
      <c r="A36" s="154" t="s">
        <v>553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</row>
    <row r="37" spans="1:6" x14ac:dyDescent="0.25">
      <c r="A37" s="154" t="s">
        <v>554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</row>
    <row r="38" spans="1:6" x14ac:dyDescent="0.25">
      <c r="A38" s="154" t="s">
        <v>555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556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557</v>
      </c>
      <c r="B42" s="53"/>
      <c r="C42" s="53"/>
      <c r="D42" s="53"/>
      <c r="E42" s="53"/>
      <c r="F42" s="53"/>
    </row>
    <row r="43" spans="1:6" x14ac:dyDescent="0.25">
      <c r="A43" s="154" t="s">
        <v>558</v>
      </c>
      <c r="B43" s="91">
        <v>0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5">
      <c r="A44" s="154" t="s">
        <v>559</v>
      </c>
      <c r="B44" s="91">
        <v>0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5">
      <c r="A45" s="154" t="s">
        <v>560</v>
      </c>
      <c r="B45" s="91">
        <v>0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561</v>
      </c>
      <c r="B47" s="53"/>
      <c r="C47" s="53"/>
      <c r="D47" s="53"/>
      <c r="E47" s="53"/>
      <c r="F47" s="53"/>
    </row>
    <row r="48" spans="1:6" x14ac:dyDescent="0.25">
      <c r="A48" s="154" t="s">
        <v>559</v>
      </c>
      <c r="B48" s="91">
        <v>0</v>
      </c>
      <c r="C48" s="91">
        <v>0</v>
      </c>
      <c r="D48" s="91">
        <v>0</v>
      </c>
      <c r="E48" s="91">
        <v>0</v>
      </c>
      <c r="F48" s="91">
        <v>0</v>
      </c>
    </row>
    <row r="49" spans="1:6" x14ac:dyDescent="0.25">
      <c r="A49" s="154" t="s">
        <v>560</v>
      </c>
      <c r="B49" s="91">
        <v>0</v>
      </c>
      <c r="C49" s="91">
        <v>0</v>
      </c>
      <c r="D49" s="91">
        <v>0</v>
      </c>
      <c r="E49" s="91">
        <v>0</v>
      </c>
      <c r="F49" s="91">
        <v>0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562</v>
      </c>
      <c r="B51" s="53"/>
      <c r="C51" s="53"/>
      <c r="D51" s="53"/>
      <c r="E51" s="53"/>
      <c r="F51" s="53"/>
    </row>
    <row r="52" spans="1:6" x14ac:dyDescent="0.25">
      <c r="A52" s="154" t="s">
        <v>559</v>
      </c>
      <c r="B52" s="91">
        <v>0</v>
      </c>
      <c r="C52" s="91">
        <v>0</v>
      </c>
      <c r="D52" s="91">
        <v>0</v>
      </c>
      <c r="E52" s="91">
        <v>0</v>
      </c>
      <c r="F52" s="91">
        <v>0</v>
      </c>
    </row>
    <row r="53" spans="1:6" x14ac:dyDescent="0.25">
      <c r="A53" s="154" t="s">
        <v>560</v>
      </c>
      <c r="B53" s="91">
        <v>0</v>
      </c>
      <c r="C53" s="91">
        <v>0</v>
      </c>
      <c r="D53" s="91">
        <v>0</v>
      </c>
      <c r="E53" s="91">
        <v>0</v>
      </c>
      <c r="F53" s="91">
        <v>0</v>
      </c>
    </row>
    <row r="54" spans="1:6" x14ac:dyDescent="0.25">
      <c r="A54" s="154" t="s">
        <v>563</v>
      </c>
      <c r="B54" s="91">
        <v>0</v>
      </c>
      <c r="C54" s="91">
        <v>0</v>
      </c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564</v>
      </c>
      <c r="B56" s="53"/>
      <c r="C56" s="53"/>
      <c r="D56" s="53"/>
      <c r="E56" s="53"/>
      <c r="F56" s="53"/>
    </row>
    <row r="57" spans="1:6" x14ac:dyDescent="0.25">
      <c r="A57" s="154" t="s">
        <v>559</v>
      </c>
      <c r="B57" s="91">
        <v>0</v>
      </c>
      <c r="C57" s="91">
        <v>0</v>
      </c>
      <c r="D57" s="91">
        <v>0</v>
      </c>
      <c r="E57" s="91">
        <v>0</v>
      </c>
      <c r="F57" s="91">
        <v>0</v>
      </c>
    </row>
    <row r="58" spans="1:6" x14ac:dyDescent="0.25">
      <c r="A58" s="154" t="s">
        <v>560</v>
      </c>
      <c r="B58" s="91">
        <v>0</v>
      </c>
      <c r="C58" s="91">
        <v>0</v>
      </c>
      <c r="D58" s="91">
        <v>0</v>
      </c>
      <c r="E58" s="91">
        <v>0</v>
      </c>
      <c r="F58" s="91">
        <v>0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565</v>
      </c>
      <c r="B60" s="53"/>
      <c r="C60" s="53"/>
      <c r="D60" s="53"/>
      <c r="E60" s="53"/>
      <c r="F60" s="53"/>
    </row>
    <row r="61" spans="1:6" x14ac:dyDescent="0.25">
      <c r="A61" s="154" t="s">
        <v>566</v>
      </c>
      <c r="B61" s="141">
        <v>0</v>
      </c>
      <c r="C61" s="141">
        <v>0</v>
      </c>
      <c r="D61" s="141">
        <v>0</v>
      </c>
      <c r="E61" s="141">
        <v>0</v>
      </c>
      <c r="F61" s="141">
        <v>0</v>
      </c>
    </row>
    <row r="62" spans="1:6" x14ac:dyDescent="0.25">
      <c r="A62" s="154" t="s">
        <v>567</v>
      </c>
      <c r="B62" s="159">
        <v>0</v>
      </c>
      <c r="C62" s="159">
        <v>0</v>
      </c>
      <c r="D62" s="159">
        <v>0</v>
      </c>
      <c r="E62" s="159">
        <v>0</v>
      </c>
      <c r="F62" s="159">
        <v>0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568</v>
      </c>
      <c r="B64" s="141"/>
      <c r="C64" s="141"/>
      <c r="D64" s="141"/>
      <c r="E64" s="141"/>
      <c r="F64" s="141"/>
    </row>
    <row r="65" spans="1:6" x14ac:dyDescent="0.25">
      <c r="A65" s="154" t="s">
        <v>569</v>
      </c>
      <c r="B65" s="141">
        <v>0</v>
      </c>
      <c r="C65" s="141">
        <v>0</v>
      </c>
      <c r="D65" s="141">
        <v>0</v>
      </c>
      <c r="E65" s="141">
        <v>0</v>
      </c>
      <c r="F65" s="141">
        <v>0</v>
      </c>
    </row>
    <row r="66" spans="1:6" x14ac:dyDescent="0.25">
      <c r="A66" s="154" t="s">
        <v>570</v>
      </c>
      <c r="B66" s="142">
        <v>0</v>
      </c>
      <c r="C66" s="53">
        <v>0</v>
      </c>
      <c r="D66" s="142">
        <v>0</v>
      </c>
      <c r="E66" s="142">
        <v>0</v>
      </c>
      <c r="F66" s="142">
        <v>0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455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Patronato de Bomberos de León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84" t="s">
        <v>507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571</v>
      </c>
      <c r="C7" s="185"/>
      <c r="D7" s="185"/>
      <c r="E7" s="185"/>
      <c r="F7" s="185"/>
      <c r="G7" s="185"/>
    </row>
    <row r="8" spans="1:7" ht="30" x14ac:dyDescent="0.25">
      <c r="A8" s="71" t="s">
        <v>514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490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Patronato de Bomberos de León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491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8" t="s">
        <v>582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571</v>
      </c>
      <c r="C7" s="185"/>
      <c r="D7" s="185"/>
      <c r="E7" s="185"/>
      <c r="F7" s="185"/>
      <c r="G7" s="185"/>
    </row>
    <row r="8" spans="1:7" x14ac:dyDescent="0.25">
      <c r="A8" s="26" t="s">
        <v>492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501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501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505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Patronato de Bomberos de León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506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507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586</v>
      </c>
    </row>
    <row r="7" spans="1:7" x14ac:dyDescent="0.25">
      <c r="A7" s="62" t="s">
        <v>514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520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Patronato de Bomberos de León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521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582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600</v>
      </c>
    </row>
    <row r="7" spans="1:7" x14ac:dyDescent="0.25">
      <c r="A7" s="26" t="s">
        <v>492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500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601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524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Patronato de Bomberos de León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526</v>
      </c>
      <c r="C4" s="121" t="s">
        <v>527</v>
      </c>
      <c r="D4" s="121" t="s">
        <v>528</v>
      </c>
      <c r="E4" s="121" t="s">
        <v>529</v>
      </c>
      <c r="F4" s="121" t="s">
        <v>530</v>
      </c>
    </row>
    <row r="5" spans="1:6" ht="12.75" customHeight="1" x14ac:dyDescent="0.25">
      <c r="A5" s="18" t="s">
        <v>531</v>
      </c>
      <c r="B5" s="53"/>
      <c r="C5" s="53"/>
      <c r="D5" s="53"/>
      <c r="E5" s="53"/>
      <c r="F5" s="53"/>
    </row>
    <row r="6" spans="1:6" ht="30" x14ac:dyDescent="0.25">
      <c r="A6" s="59" t="s">
        <v>532</v>
      </c>
      <c r="B6" s="60"/>
      <c r="C6" s="60"/>
      <c r="D6" s="60"/>
      <c r="E6" s="60"/>
      <c r="F6" s="60"/>
    </row>
    <row r="7" spans="1:6" ht="15" x14ac:dyDescent="0.25">
      <c r="A7" s="59" t="s">
        <v>533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534</v>
      </c>
      <c r="B9" s="45"/>
      <c r="C9" s="45"/>
      <c r="D9" s="45"/>
      <c r="E9" s="45"/>
      <c r="F9" s="45"/>
    </row>
    <row r="10" spans="1:6" ht="15" x14ac:dyDescent="0.25">
      <c r="A10" s="59" t="s">
        <v>535</v>
      </c>
      <c r="B10" s="60"/>
      <c r="C10" s="60"/>
      <c r="D10" s="60"/>
      <c r="E10" s="60"/>
      <c r="F10" s="60"/>
    </row>
    <row r="11" spans="1:6" ht="15" x14ac:dyDescent="0.25">
      <c r="A11" s="80" t="s">
        <v>536</v>
      </c>
      <c r="B11" s="60"/>
      <c r="C11" s="60"/>
      <c r="D11" s="60"/>
      <c r="E11" s="60"/>
      <c r="F11" s="60"/>
    </row>
    <row r="12" spans="1:6" ht="15" x14ac:dyDescent="0.25">
      <c r="A12" s="80" t="s">
        <v>537</v>
      </c>
      <c r="B12" s="60"/>
      <c r="C12" s="60"/>
      <c r="D12" s="60"/>
      <c r="E12" s="60"/>
      <c r="F12" s="60"/>
    </row>
    <row r="13" spans="1:6" ht="15" x14ac:dyDescent="0.25">
      <c r="A13" s="80" t="s">
        <v>538</v>
      </c>
      <c r="B13" s="60"/>
      <c r="C13" s="60"/>
      <c r="D13" s="60"/>
      <c r="E13" s="60"/>
      <c r="F13" s="60"/>
    </row>
    <row r="14" spans="1:6" ht="15" x14ac:dyDescent="0.25">
      <c r="A14" s="59" t="s">
        <v>539</v>
      </c>
      <c r="B14" s="60"/>
      <c r="C14" s="60"/>
      <c r="D14" s="60"/>
      <c r="E14" s="60"/>
      <c r="F14" s="60"/>
    </row>
    <row r="15" spans="1:6" ht="15" x14ac:dyDescent="0.25">
      <c r="A15" s="80" t="s">
        <v>536</v>
      </c>
      <c r="B15" s="60"/>
      <c r="C15" s="60"/>
      <c r="D15" s="60"/>
      <c r="E15" s="60"/>
      <c r="F15" s="60"/>
    </row>
    <row r="16" spans="1:6" ht="15" x14ac:dyDescent="0.25">
      <c r="A16" s="80" t="s">
        <v>537</v>
      </c>
      <c r="B16" s="60"/>
      <c r="C16" s="60"/>
      <c r="D16" s="60"/>
      <c r="E16" s="60"/>
      <c r="F16" s="60"/>
    </row>
    <row r="17" spans="1:6" ht="15" x14ac:dyDescent="0.25">
      <c r="A17" s="80" t="s">
        <v>538</v>
      </c>
      <c r="B17" s="60"/>
      <c r="C17" s="60"/>
      <c r="D17" s="60"/>
      <c r="E17" s="60"/>
      <c r="F17" s="60"/>
    </row>
    <row r="18" spans="1:6" ht="15" x14ac:dyDescent="0.25">
      <c r="A18" s="59" t="s">
        <v>540</v>
      </c>
      <c r="B18" s="122"/>
      <c r="C18" s="60"/>
      <c r="D18" s="60"/>
      <c r="E18" s="60"/>
      <c r="F18" s="60"/>
    </row>
    <row r="19" spans="1:6" ht="15" x14ac:dyDescent="0.25">
      <c r="A19" s="59" t="s">
        <v>541</v>
      </c>
      <c r="B19" s="60"/>
      <c r="C19" s="60"/>
      <c r="D19" s="60"/>
      <c r="E19" s="60"/>
      <c r="F19" s="60"/>
    </row>
    <row r="20" spans="1:6" ht="30" x14ac:dyDescent="0.25">
      <c r="A20" s="59" t="s">
        <v>542</v>
      </c>
      <c r="B20" s="123"/>
      <c r="C20" s="123"/>
      <c r="D20" s="123"/>
      <c r="E20" s="123"/>
      <c r="F20" s="123"/>
    </row>
    <row r="21" spans="1:6" ht="30" x14ac:dyDescent="0.25">
      <c r="A21" s="59" t="s">
        <v>543</v>
      </c>
      <c r="B21" s="123"/>
      <c r="C21" s="123"/>
      <c r="D21" s="123"/>
      <c r="E21" s="123"/>
      <c r="F21" s="123"/>
    </row>
    <row r="22" spans="1:6" ht="30" x14ac:dyDescent="0.25">
      <c r="A22" s="59" t="s">
        <v>544</v>
      </c>
      <c r="B22" s="123"/>
      <c r="C22" s="123"/>
      <c r="D22" s="123"/>
      <c r="E22" s="123"/>
      <c r="F22" s="123"/>
    </row>
    <row r="23" spans="1:6" ht="15" x14ac:dyDescent="0.25">
      <c r="A23" s="59" t="s">
        <v>545</v>
      </c>
      <c r="B23" s="123"/>
      <c r="C23" s="123"/>
      <c r="D23" s="123"/>
      <c r="E23" s="123"/>
      <c r="F23" s="123"/>
    </row>
    <row r="24" spans="1:6" ht="15" x14ac:dyDescent="0.25">
      <c r="A24" s="59" t="s">
        <v>546</v>
      </c>
      <c r="B24" s="124"/>
      <c r="C24" s="60"/>
      <c r="D24" s="60"/>
      <c r="E24" s="60"/>
      <c r="F24" s="60"/>
    </row>
    <row r="25" spans="1:6" ht="15" x14ac:dyDescent="0.25">
      <c r="A25" s="59" t="s">
        <v>547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548</v>
      </c>
      <c r="B27" s="45"/>
      <c r="C27" s="45"/>
      <c r="D27" s="45"/>
      <c r="E27" s="45"/>
      <c r="F27" s="45"/>
    </row>
    <row r="28" spans="1:6" ht="15" x14ac:dyDescent="0.25">
      <c r="A28" s="59" t="s">
        <v>549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550</v>
      </c>
      <c r="B30" s="45"/>
      <c r="C30" s="45"/>
      <c r="D30" s="45"/>
      <c r="E30" s="45"/>
      <c r="F30" s="45"/>
    </row>
    <row r="31" spans="1:6" ht="15" x14ac:dyDescent="0.25">
      <c r="A31" s="59" t="s">
        <v>535</v>
      </c>
      <c r="B31" s="60"/>
      <c r="C31" s="60"/>
      <c r="D31" s="60"/>
      <c r="E31" s="60"/>
      <c r="F31" s="60"/>
    </row>
    <row r="32" spans="1:6" ht="15" x14ac:dyDescent="0.25">
      <c r="A32" s="59" t="s">
        <v>539</v>
      </c>
      <c r="B32" s="60"/>
      <c r="C32" s="60"/>
      <c r="D32" s="60"/>
      <c r="E32" s="60"/>
      <c r="F32" s="60"/>
    </row>
    <row r="33" spans="1:6" ht="15" x14ac:dyDescent="0.25">
      <c r="A33" s="59" t="s">
        <v>551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552</v>
      </c>
      <c r="B35" s="45"/>
      <c r="C35" s="45"/>
      <c r="D35" s="45"/>
      <c r="E35" s="45"/>
      <c r="F35" s="45"/>
    </row>
    <row r="36" spans="1:6" ht="15" x14ac:dyDescent="0.25">
      <c r="A36" s="59" t="s">
        <v>553</v>
      </c>
      <c r="B36" s="60"/>
      <c r="C36" s="60"/>
      <c r="D36" s="60"/>
      <c r="E36" s="60"/>
      <c r="F36" s="60"/>
    </row>
    <row r="37" spans="1:6" ht="15" x14ac:dyDescent="0.25">
      <c r="A37" s="59" t="s">
        <v>554</v>
      </c>
      <c r="B37" s="60"/>
      <c r="C37" s="60"/>
      <c r="D37" s="60"/>
      <c r="E37" s="60"/>
      <c r="F37" s="60"/>
    </row>
    <row r="38" spans="1:6" ht="15" x14ac:dyDescent="0.25">
      <c r="A38" s="59" t="s">
        <v>555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557</v>
      </c>
      <c r="B42" s="45"/>
      <c r="C42" s="45"/>
      <c r="D42" s="45"/>
      <c r="E42" s="45"/>
      <c r="F42" s="45"/>
    </row>
    <row r="43" spans="1:6" ht="15" x14ac:dyDescent="0.25">
      <c r="A43" s="59" t="s">
        <v>558</v>
      </c>
      <c r="B43" s="60"/>
      <c r="C43" s="60"/>
      <c r="D43" s="60"/>
      <c r="E43" s="60"/>
      <c r="F43" s="60"/>
    </row>
    <row r="44" spans="1:6" ht="15" x14ac:dyDescent="0.25">
      <c r="A44" s="59" t="s">
        <v>559</v>
      </c>
      <c r="B44" s="60"/>
      <c r="C44" s="60"/>
      <c r="D44" s="60"/>
      <c r="E44" s="60"/>
      <c r="F44" s="60"/>
    </row>
    <row r="45" spans="1:6" ht="15" x14ac:dyDescent="0.25">
      <c r="A45" s="59" t="s">
        <v>560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561</v>
      </c>
      <c r="B47" s="45"/>
      <c r="C47" s="45"/>
      <c r="D47" s="45"/>
      <c r="E47" s="45"/>
      <c r="F47" s="45"/>
    </row>
    <row r="48" spans="1:6" ht="15" x14ac:dyDescent="0.25">
      <c r="A48" s="59" t="s">
        <v>559</v>
      </c>
      <c r="B48" s="123"/>
      <c r="C48" s="123"/>
      <c r="D48" s="123"/>
      <c r="E48" s="123"/>
      <c r="F48" s="123"/>
    </row>
    <row r="49" spans="1:6" ht="15" x14ac:dyDescent="0.25">
      <c r="A49" s="59" t="s">
        <v>560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562</v>
      </c>
      <c r="B51" s="45"/>
      <c r="C51" s="45"/>
      <c r="D51" s="45"/>
      <c r="E51" s="45"/>
      <c r="F51" s="45"/>
    </row>
    <row r="52" spans="1:6" ht="15" x14ac:dyDescent="0.25">
      <c r="A52" s="59" t="s">
        <v>559</v>
      </c>
      <c r="B52" s="60"/>
      <c r="C52" s="60"/>
      <c r="D52" s="60"/>
      <c r="E52" s="60"/>
      <c r="F52" s="60"/>
    </row>
    <row r="53" spans="1:6" ht="15" x14ac:dyDescent="0.25">
      <c r="A53" s="59" t="s">
        <v>560</v>
      </c>
      <c r="B53" s="60"/>
      <c r="C53" s="60"/>
      <c r="D53" s="60"/>
      <c r="E53" s="60"/>
      <c r="F53" s="60"/>
    </row>
    <row r="54" spans="1:6" ht="15" x14ac:dyDescent="0.25">
      <c r="A54" s="59" t="s">
        <v>563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560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570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4" zoomScale="75" zoomScaleNormal="75" workbookViewId="0">
      <selection activeCell="J26" sqref="J2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6756260.6299999999</v>
      </c>
      <c r="C18" s="108"/>
      <c r="D18" s="108"/>
      <c r="E18" s="108"/>
      <c r="F18" s="4">
        <v>5283522.72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6756260.6299999999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5283522.72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4" zoomScale="75" zoomScaleNormal="75" workbookViewId="0">
      <selection activeCell="B37" sqref="B3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191</v>
      </c>
      <c r="B1" s="161"/>
      <c r="C1" s="161"/>
      <c r="D1" s="162"/>
    </row>
    <row r="2" spans="1:4" x14ac:dyDescent="0.25">
      <c r="A2" s="110" t="str">
        <f>'Formato 1'!A2</f>
        <v>Patronato de Bomberos de León Gto.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138253387</v>
      </c>
      <c r="C8" s="14">
        <f>SUM(C9:C11)</f>
        <v>46680671.940000005</v>
      </c>
      <c r="D8" s="14">
        <f>SUM(D9:D11)</f>
        <v>46680671.940000005</v>
      </c>
    </row>
    <row r="9" spans="1:4" x14ac:dyDescent="0.25">
      <c r="A9" s="58" t="s">
        <v>197</v>
      </c>
      <c r="B9" s="94">
        <v>138253387</v>
      </c>
      <c r="C9" s="94">
        <v>46680671.940000005</v>
      </c>
      <c r="D9" s="94">
        <v>46680671.940000005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138253387</v>
      </c>
      <c r="C13" s="14">
        <f>C14+C15</f>
        <v>31632286.560000002</v>
      </c>
      <c r="D13" s="14">
        <f>D14+D15</f>
        <v>31632286.560000002</v>
      </c>
    </row>
    <row r="14" spans="1:4" x14ac:dyDescent="0.25">
      <c r="A14" s="58" t="s">
        <v>201</v>
      </c>
      <c r="B14" s="94">
        <v>0</v>
      </c>
      <c r="C14" s="94">
        <v>0</v>
      </c>
      <c r="D14" s="94">
        <v>0</v>
      </c>
    </row>
    <row r="15" spans="1:4" x14ac:dyDescent="0.25">
      <c r="A15" s="58" t="s">
        <v>202</v>
      </c>
      <c r="B15" s="94">
        <v>138253387</v>
      </c>
      <c r="C15" s="94">
        <v>31632286.560000002</v>
      </c>
      <c r="D15" s="94">
        <v>31632286.560000002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204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15048385.380000003</v>
      </c>
      <c r="D21" s="14">
        <f>D8-D13+D17</f>
        <v>15048385.380000003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15048385.380000003</v>
      </c>
      <c r="D23" s="14">
        <f>D21-D11</f>
        <v>15048385.380000003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15048385.380000003</v>
      </c>
      <c r="D25" s="14">
        <f>D23-D17</f>
        <v>15048385.380000003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15048385.380000003</v>
      </c>
      <c r="D33" s="4">
        <f>D25+D29</f>
        <v>15048385.380000003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138253387</v>
      </c>
      <c r="C48" s="96">
        <f>C9</f>
        <v>46680671.940000005</v>
      </c>
      <c r="D48" s="96">
        <f>D9</f>
        <v>46680671.940000005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138253387</v>
      </c>
      <c r="C57" s="4">
        <f>C48+C49-C53+C55</f>
        <v>46680671.940000005</v>
      </c>
      <c r="D57" s="4">
        <f>D48+D49-D53+D55</f>
        <v>46680671.940000005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138253387</v>
      </c>
      <c r="C59" s="4">
        <f>C57-C49</f>
        <v>46680671.940000005</v>
      </c>
      <c r="D59" s="4">
        <f>D57-D49</f>
        <v>46680671.940000005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138253387</v>
      </c>
      <c r="C68" s="94">
        <f>C15</f>
        <v>31632286.560000002</v>
      </c>
      <c r="D68" s="94">
        <f>D15</f>
        <v>31632286.560000002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-138253387</v>
      </c>
      <c r="C72" s="14">
        <f>C63+C64-C68+C70</f>
        <v>-31632286.560000002</v>
      </c>
      <c r="D72" s="14">
        <f>D63+D64-D68+D70</f>
        <v>-31632286.560000002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-138253387</v>
      </c>
      <c r="C74" s="14">
        <f>C72-C64</f>
        <v>-31632286.560000002</v>
      </c>
      <c r="D74" s="14">
        <f>D72-D64</f>
        <v>-31632286.560000002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4 B16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L53" sqref="L5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30" x14ac:dyDescent="0.25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3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8095.24</v>
      </c>
      <c r="F14" s="47">
        <v>8095.24</v>
      </c>
      <c r="G14" s="47">
        <v>8095.24</v>
      </c>
    </row>
    <row r="15" spans="1:7" x14ac:dyDescent="0.25">
      <c r="A15" s="58" t="s">
        <v>248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92" t="s">
        <v>249</v>
      </c>
      <c r="B16" s="47">
        <v>7676333</v>
      </c>
      <c r="C16" s="47">
        <v>42981.2</v>
      </c>
      <c r="D16" s="47">
        <v>7719314.2000000002</v>
      </c>
      <c r="E16" s="47">
        <v>3146892.14</v>
      </c>
      <c r="F16" s="47">
        <v>3146892.14</v>
      </c>
      <c r="G16" s="47">
        <v>-4529440.8599999994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1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1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1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1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1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1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1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1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1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1"/>
        <v>0</v>
      </c>
    </row>
    <row r="28" spans="1:7" x14ac:dyDescent="0.25">
      <c r="A28" s="58" t="s">
        <v>261</v>
      </c>
      <c r="B28" s="47">
        <f t="shared" ref="B28:G28" si="2">SUM(B29:B33)</f>
        <v>0</v>
      </c>
      <c r="C28" s="47">
        <f t="shared" si="2"/>
        <v>0</v>
      </c>
      <c r="D28" s="47">
        <f t="shared" si="2"/>
        <v>0</v>
      </c>
      <c r="E28" s="47">
        <f t="shared" si="2"/>
        <v>0</v>
      </c>
      <c r="F28" s="47">
        <f t="shared" si="2"/>
        <v>0</v>
      </c>
      <c r="G28" s="47">
        <f t="shared" si="2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3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3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3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3"/>
        <v>0</v>
      </c>
    </row>
    <row r="34" spans="1:7" ht="14.45" customHeight="1" x14ac:dyDescent="0.25">
      <c r="A34" s="58" t="s">
        <v>267</v>
      </c>
      <c r="B34" s="47">
        <v>130577054</v>
      </c>
      <c r="C34" s="47">
        <v>0</v>
      </c>
      <c r="D34" s="47">
        <v>130577054</v>
      </c>
      <c r="E34" s="47">
        <v>43525684.560000002</v>
      </c>
      <c r="F34" s="47">
        <v>43525684.560000002</v>
      </c>
      <c r="G34" s="47">
        <v>-87051369.439999998</v>
      </c>
    </row>
    <row r="35" spans="1:7" ht="14.45" customHeight="1" x14ac:dyDescent="0.25">
      <c r="A35" s="58" t="s">
        <v>268</v>
      </c>
      <c r="B35" s="47">
        <f t="shared" ref="B35:G35" si="4">B36</f>
        <v>0</v>
      </c>
      <c r="C35" s="47">
        <f t="shared" si="4"/>
        <v>0</v>
      </c>
      <c r="D35" s="47">
        <f t="shared" si="4"/>
        <v>0</v>
      </c>
      <c r="E35" s="47">
        <f t="shared" si="4"/>
        <v>0</v>
      </c>
      <c r="F35" s="47">
        <f t="shared" si="4"/>
        <v>0</v>
      </c>
      <c r="G35" s="47">
        <f t="shared" si="4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5">B38+B39</f>
        <v>0</v>
      </c>
      <c r="C37" s="47">
        <f t="shared" si="5"/>
        <v>0</v>
      </c>
      <c r="D37" s="47">
        <f t="shared" si="5"/>
        <v>0</v>
      </c>
      <c r="E37" s="47">
        <f t="shared" si="5"/>
        <v>0</v>
      </c>
      <c r="F37" s="47">
        <f t="shared" si="5"/>
        <v>0</v>
      </c>
      <c r="G37" s="47">
        <f t="shared" si="5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6">SUM(B9,B10,B11,B12,B13,B14,B15,B16,B28,B34,B35,B37)</f>
        <v>138253387</v>
      </c>
      <c r="C41" s="4">
        <f t="shared" si="6"/>
        <v>42981.2</v>
      </c>
      <c r="D41" s="4">
        <f t="shared" si="6"/>
        <v>138296368.19999999</v>
      </c>
      <c r="E41" s="4">
        <f t="shared" si="6"/>
        <v>46680671.940000005</v>
      </c>
      <c r="F41" s="4">
        <f t="shared" si="6"/>
        <v>46680671.940000005</v>
      </c>
      <c r="G41" s="4">
        <f t="shared" si="6"/>
        <v>-91572715.060000002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7">SUM(B46:B53)</f>
        <v>0</v>
      </c>
      <c r="C45" s="47">
        <f t="shared" si="7"/>
        <v>0</v>
      </c>
      <c r="D45" s="47">
        <f t="shared" si="7"/>
        <v>0</v>
      </c>
      <c r="E45" s="47">
        <f t="shared" si="7"/>
        <v>0</v>
      </c>
      <c r="F45" s="47">
        <f t="shared" si="7"/>
        <v>0</v>
      </c>
      <c r="G45" s="47">
        <f t="shared" si="7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8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8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8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8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8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8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9">SUM(B55:B58)</f>
        <v>0</v>
      </c>
      <c r="C54" s="47">
        <f t="shared" si="9"/>
        <v>0</v>
      </c>
      <c r="D54" s="47">
        <f t="shared" si="9"/>
        <v>0</v>
      </c>
      <c r="E54" s="47">
        <f t="shared" si="9"/>
        <v>0</v>
      </c>
      <c r="F54" s="47">
        <f t="shared" si="9"/>
        <v>0</v>
      </c>
      <c r="G54" s="47">
        <f t="shared" si="9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0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0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0"/>
        <v>0</v>
      </c>
    </row>
    <row r="59" spans="1:7" x14ac:dyDescent="0.25">
      <c r="A59" s="58" t="s">
        <v>290</v>
      </c>
      <c r="B59" s="47">
        <f t="shared" ref="B59:G59" si="11">SUM(B60:B61)</f>
        <v>0</v>
      </c>
      <c r="C59" s="47">
        <f t="shared" si="11"/>
        <v>0</v>
      </c>
      <c r="D59" s="47">
        <f t="shared" si="11"/>
        <v>0</v>
      </c>
      <c r="E59" s="47">
        <f t="shared" si="11"/>
        <v>0</v>
      </c>
      <c r="F59" s="47">
        <f t="shared" si="11"/>
        <v>0</v>
      </c>
      <c r="G59" s="47">
        <f t="shared" si="11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2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2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2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3">B45+B54+B59+B62+B63</f>
        <v>0</v>
      </c>
      <c r="C65" s="4">
        <f t="shared" si="13"/>
        <v>0</v>
      </c>
      <c r="D65" s="4">
        <f t="shared" si="13"/>
        <v>0</v>
      </c>
      <c r="E65" s="4">
        <f t="shared" si="13"/>
        <v>0</v>
      </c>
      <c r="F65" s="4">
        <f t="shared" si="13"/>
        <v>0</v>
      </c>
      <c r="G65" s="4">
        <f t="shared" si="13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4">B68</f>
        <v>0</v>
      </c>
      <c r="C67" s="4">
        <f t="shared" si="14"/>
        <v>0</v>
      </c>
      <c r="D67" s="4">
        <f t="shared" si="14"/>
        <v>0</v>
      </c>
      <c r="E67" s="4">
        <f t="shared" si="14"/>
        <v>0</v>
      </c>
      <c r="F67" s="4">
        <f t="shared" si="14"/>
        <v>0</v>
      </c>
      <c r="G67" s="4">
        <f t="shared" si="14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5">B41+B65+B67</f>
        <v>138253387</v>
      </c>
      <c r="C70" s="4">
        <f t="shared" si="15"/>
        <v>42981.2</v>
      </c>
      <c r="D70" s="4">
        <f t="shared" si="15"/>
        <v>138296368.19999999</v>
      </c>
      <c r="E70" s="4">
        <f t="shared" si="15"/>
        <v>46680671.940000005</v>
      </c>
      <c r="F70" s="4">
        <f t="shared" si="15"/>
        <v>46680671.940000005</v>
      </c>
      <c r="G70" s="4">
        <f t="shared" si="15"/>
        <v>-91572715.060000002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6">B73+B74</f>
        <v>0</v>
      </c>
      <c r="C75" s="4">
        <f t="shared" si="16"/>
        <v>0</v>
      </c>
      <c r="D75" s="4">
        <f t="shared" si="16"/>
        <v>0</v>
      </c>
      <c r="E75" s="4">
        <f t="shared" si="16"/>
        <v>0</v>
      </c>
      <c r="F75" s="4">
        <f t="shared" si="16"/>
        <v>0</v>
      </c>
      <c r="G75" s="4">
        <f t="shared" si="16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7:F27 B29:F33 B60:F75 G9:G13 G60:G76 G55:G58 G38:G53 B35:F58" unlockedFormula="1"/>
    <ignoredError sqref="B28:F28 B59:F59" formulaRange="1" unlockedFormula="1"/>
    <ignoredError sqref="G59 G54 G17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27" zoomScale="75" zoomScaleNormal="75" workbookViewId="0">
      <selection activeCell="B49" sqref="B49:G5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303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Patronato de Bomberos de León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30" x14ac:dyDescent="0.25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25">
      <c r="A9" s="27" t="s">
        <v>312</v>
      </c>
      <c r="B9" s="83">
        <f t="shared" ref="B9:G9" si="0">SUM(B10,B18,B28,B38,B48,B58,B62,B71,B75)</f>
        <v>138253387</v>
      </c>
      <c r="C9" s="83">
        <f t="shared" si="0"/>
        <v>42981.199999999772</v>
      </c>
      <c r="D9" s="83">
        <f t="shared" si="0"/>
        <v>138296368.20000002</v>
      </c>
      <c r="E9" s="83">
        <f t="shared" si="0"/>
        <v>31632286.560000002</v>
      </c>
      <c r="F9" s="83">
        <f t="shared" si="0"/>
        <v>31632286.560000002</v>
      </c>
      <c r="G9" s="83">
        <f t="shared" si="0"/>
        <v>106664081.64</v>
      </c>
    </row>
    <row r="10" spans="1:7" x14ac:dyDescent="0.25">
      <c r="A10" s="84" t="s">
        <v>313</v>
      </c>
      <c r="B10" s="83">
        <f t="shared" ref="B10:G10" si="1">SUM(B11:B17)</f>
        <v>116424607</v>
      </c>
      <c r="C10" s="83">
        <f t="shared" si="1"/>
        <v>-2.3283064365386963E-10</v>
      </c>
      <c r="D10" s="83">
        <f t="shared" si="1"/>
        <v>116424607.00000001</v>
      </c>
      <c r="E10" s="83">
        <f t="shared" si="1"/>
        <v>25344069.150000002</v>
      </c>
      <c r="F10" s="83">
        <f t="shared" si="1"/>
        <v>25344069.150000002</v>
      </c>
      <c r="G10" s="83">
        <f t="shared" si="1"/>
        <v>91080537.849999994</v>
      </c>
    </row>
    <row r="11" spans="1:7" x14ac:dyDescent="0.25">
      <c r="A11" s="85" t="s">
        <v>314</v>
      </c>
      <c r="B11" s="75">
        <v>60675962.200000003</v>
      </c>
      <c r="C11" s="75">
        <v>-68500.080000000075</v>
      </c>
      <c r="D11" s="75">
        <v>60607462.119999997</v>
      </c>
      <c r="E11" s="75">
        <v>14238964.220000001</v>
      </c>
      <c r="F11" s="75">
        <v>14238964.220000001</v>
      </c>
      <c r="G11" s="75">
        <v>46368497.899999999</v>
      </c>
    </row>
    <row r="12" spans="1:7" x14ac:dyDescent="0.25">
      <c r="A12" s="85" t="s">
        <v>315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316</v>
      </c>
      <c r="B13" s="75">
        <v>10580658.6</v>
      </c>
      <c r="C13" s="75">
        <v>-62655.5</v>
      </c>
      <c r="D13" s="75">
        <v>10518003.1</v>
      </c>
      <c r="E13" s="75">
        <v>2360913.7000000002</v>
      </c>
      <c r="F13" s="75">
        <v>2360913.7000000002</v>
      </c>
      <c r="G13" s="75">
        <v>8157089.3999999994</v>
      </c>
    </row>
    <row r="14" spans="1:7" x14ac:dyDescent="0.25">
      <c r="A14" s="85" t="s">
        <v>317</v>
      </c>
      <c r="B14" s="75">
        <v>22811673.84</v>
      </c>
      <c r="C14" s="75">
        <v>0</v>
      </c>
      <c r="D14" s="75">
        <v>22811673.84</v>
      </c>
      <c r="E14" s="75">
        <v>4183771.68</v>
      </c>
      <c r="F14" s="75">
        <v>4183771.68</v>
      </c>
      <c r="G14" s="75">
        <v>18627902.16</v>
      </c>
    </row>
    <row r="15" spans="1:7" x14ac:dyDescent="0.25">
      <c r="A15" s="85" t="s">
        <v>318</v>
      </c>
      <c r="B15" s="75">
        <v>19631001.84</v>
      </c>
      <c r="C15" s="75">
        <v>264657.86999999988</v>
      </c>
      <c r="D15" s="75">
        <v>19895659.710000001</v>
      </c>
      <c r="E15" s="75">
        <v>4410419.55</v>
      </c>
      <c r="F15" s="75">
        <v>4410419.55</v>
      </c>
      <c r="G15" s="75">
        <v>15485240.16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320</v>
      </c>
      <c r="B17" s="75">
        <v>2725310.52</v>
      </c>
      <c r="C17" s="75">
        <v>-133502.29000000004</v>
      </c>
      <c r="D17" s="75">
        <v>2591808.23</v>
      </c>
      <c r="E17" s="75">
        <v>150000</v>
      </c>
      <c r="F17" s="75">
        <v>150000</v>
      </c>
      <c r="G17" s="75">
        <v>2441808.23</v>
      </c>
    </row>
    <row r="18" spans="1:7" x14ac:dyDescent="0.25">
      <c r="A18" s="84" t="s">
        <v>321</v>
      </c>
      <c r="B18" s="83">
        <f t="shared" ref="B18:G18" si="2">SUM(B19:B27)</f>
        <v>16682049.689999998</v>
      </c>
      <c r="C18" s="83">
        <f t="shared" si="2"/>
        <v>0</v>
      </c>
      <c r="D18" s="83">
        <f t="shared" si="2"/>
        <v>16682049.690000001</v>
      </c>
      <c r="E18" s="83">
        <f t="shared" si="2"/>
        <v>3361295.4299999997</v>
      </c>
      <c r="F18" s="83">
        <f t="shared" si="2"/>
        <v>3361295.4299999997</v>
      </c>
      <c r="G18" s="83">
        <f t="shared" si="2"/>
        <v>13320754.260000002</v>
      </c>
    </row>
    <row r="19" spans="1:7" x14ac:dyDescent="0.25">
      <c r="A19" s="85" t="s">
        <v>322</v>
      </c>
      <c r="B19" s="75">
        <v>757275.96</v>
      </c>
      <c r="C19" s="75">
        <v>64231.87000000001</v>
      </c>
      <c r="D19" s="75">
        <v>821507.83</v>
      </c>
      <c r="E19" s="75">
        <v>191546.56</v>
      </c>
      <c r="F19" s="75">
        <v>191546.56</v>
      </c>
      <c r="G19" s="75">
        <v>629961.27</v>
      </c>
    </row>
    <row r="20" spans="1:7" x14ac:dyDescent="0.25">
      <c r="A20" s="85" t="s">
        <v>323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325</v>
      </c>
      <c r="B22" s="75">
        <v>65104.2</v>
      </c>
      <c r="C22" s="75">
        <v>53916.020000000004</v>
      </c>
      <c r="D22" s="75">
        <v>119020.22</v>
      </c>
      <c r="E22" s="75">
        <v>74033.36</v>
      </c>
      <c r="F22" s="75">
        <v>74033.36</v>
      </c>
      <c r="G22" s="75">
        <v>44986.86</v>
      </c>
    </row>
    <row r="23" spans="1:7" x14ac:dyDescent="0.25">
      <c r="A23" s="85" t="s">
        <v>326</v>
      </c>
      <c r="B23" s="75">
        <v>2445133.44</v>
      </c>
      <c r="C23" s="75">
        <v>-47404.72000000003</v>
      </c>
      <c r="D23" s="75">
        <v>2397728.7200000002</v>
      </c>
      <c r="E23" s="75">
        <v>351136.62</v>
      </c>
      <c r="F23" s="75">
        <v>351136.62</v>
      </c>
      <c r="G23" s="75">
        <v>2046592.1</v>
      </c>
    </row>
    <row r="24" spans="1:7" x14ac:dyDescent="0.25">
      <c r="A24" s="85" t="s">
        <v>327</v>
      </c>
      <c r="B24" s="75">
        <v>6394442.2800000003</v>
      </c>
      <c r="C24" s="75">
        <v>0</v>
      </c>
      <c r="D24" s="75">
        <v>6394442.2800000003</v>
      </c>
      <c r="E24" s="75">
        <v>1649889.17</v>
      </c>
      <c r="F24" s="75">
        <v>1649889.17</v>
      </c>
      <c r="G24" s="75">
        <v>4744553.1100000003</v>
      </c>
    </row>
    <row r="25" spans="1:7" x14ac:dyDescent="0.25">
      <c r="A25" s="85" t="s">
        <v>328</v>
      </c>
      <c r="B25" s="75">
        <v>2181891.09</v>
      </c>
      <c r="C25" s="75">
        <v>-148159.74999999997</v>
      </c>
      <c r="D25" s="75">
        <v>2033731.34</v>
      </c>
      <c r="E25" s="75">
        <v>8881.3799999999992</v>
      </c>
      <c r="F25" s="75">
        <v>8881.3799999999992</v>
      </c>
      <c r="G25" s="75">
        <v>2024849.9600000002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330</v>
      </c>
      <c r="B27" s="75">
        <v>4838202.72</v>
      </c>
      <c r="C27" s="75">
        <v>77416.580000000016</v>
      </c>
      <c r="D27" s="75">
        <v>4915619.3</v>
      </c>
      <c r="E27" s="75">
        <v>1085808.3400000001</v>
      </c>
      <c r="F27" s="75">
        <v>1085808.3400000001</v>
      </c>
      <c r="G27" s="75">
        <v>3829810.96</v>
      </c>
    </row>
    <row r="28" spans="1:7" x14ac:dyDescent="0.25">
      <c r="A28" s="84" t="s">
        <v>331</v>
      </c>
      <c r="B28" s="83">
        <f t="shared" ref="B28:G28" si="3">SUM(B29:B37)</f>
        <v>5106415.4700000007</v>
      </c>
      <c r="C28" s="83">
        <f t="shared" si="3"/>
        <v>0</v>
      </c>
      <c r="D28" s="83">
        <f t="shared" si="3"/>
        <v>5106415.47</v>
      </c>
      <c r="E28" s="83">
        <f t="shared" si="3"/>
        <v>2843625.9399999995</v>
      </c>
      <c r="F28" s="83">
        <f t="shared" si="3"/>
        <v>2843625.9399999995</v>
      </c>
      <c r="G28" s="83">
        <f t="shared" si="3"/>
        <v>2262789.5299999998</v>
      </c>
    </row>
    <row r="29" spans="1:7" x14ac:dyDescent="0.25">
      <c r="A29" s="85" t="s">
        <v>332</v>
      </c>
      <c r="B29" s="75">
        <v>892107.12</v>
      </c>
      <c r="C29" s="75">
        <v>27787.490000000049</v>
      </c>
      <c r="D29" s="75">
        <v>919894.61</v>
      </c>
      <c r="E29" s="75">
        <v>643619.86</v>
      </c>
      <c r="F29" s="75">
        <v>643619.86</v>
      </c>
      <c r="G29" s="75">
        <v>276274.75</v>
      </c>
    </row>
    <row r="30" spans="1:7" x14ac:dyDescent="0.25">
      <c r="A30" s="85" t="s">
        <v>333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</row>
    <row r="31" spans="1:7" x14ac:dyDescent="0.25">
      <c r="A31" s="85" t="s">
        <v>334</v>
      </c>
      <c r="B31" s="75">
        <v>240379.12</v>
      </c>
      <c r="C31" s="75">
        <v>79364.95</v>
      </c>
      <c r="D31" s="75">
        <v>319744.07</v>
      </c>
      <c r="E31" s="75">
        <v>178799.31</v>
      </c>
      <c r="F31" s="75">
        <v>178799.31</v>
      </c>
      <c r="G31" s="75">
        <v>140944.76</v>
      </c>
    </row>
    <row r="32" spans="1:7" x14ac:dyDescent="0.25">
      <c r="A32" s="85" t="s">
        <v>335</v>
      </c>
      <c r="B32" s="75">
        <v>596679.84</v>
      </c>
      <c r="C32" s="75">
        <v>0</v>
      </c>
      <c r="D32" s="75">
        <v>596679.84</v>
      </c>
      <c r="E32" s="75">
        <v>400855.69</v>
      </c>
      <c r="F32" s="75">
        <v>400855.69</v>
      </c>
      <c r="G32" s="75">
        <v>195824.14999999997</v>
      </c>
    </row>
    <row r="33" spans="1:7" ht="14.45" customHeight="1" x14ac:dyDescent="0.25">
      <c r="A33" s="85" t="s">
        <v>336</v>
      </c>
      <c r="B33" s="75">
        <v>1095489.1200000001</v>
      </c>
      <c r="C33" s="75">
        <v>-55807.289999999994</v>
      </c>
      <c r="D33" s="75">
        <v>1039681.83</v>
      </c>
      <c r="E33" s="75">
        <v>228037.75</v>
      </c>
      <c r="F33" s="75">
        <v>228037.75</v>
      </c>
      <c r="G33" s="75">
        <v>811644.08</v>
      </c>
    </row>
    <row r="34" spans="1:7" ht="14.45" customHeight="1" x14ac:dyDescent="0.25">
      <c r="A34" s="85" t="s">
        <v>337</v>
      </c>
      <c r="B34" s="75">
        <v>41341.199999999997</v>
      </c>
      <c r="C34" s="75">
        <v>0</v>
      </c>
      <c r="D34" s="75">
        <v>41341.199999999997</v>
      </c>
      <c r="E34" s="75">
        <v>24000</v>
      </c>
      <c r="F34" s="75">
        <v>24000</v>
      </c>
      <c r="G34" s="75">
        <v>17341.199999999997</v>
      </c>
    </row>
    <row r="35" spans="1:7" ht="14.45" customHeight="1" x14ac:dyDescent="0.25">
      <c r="A35" s="85" t="s">
        <v>338</v>
      </c>
      <c r="B35" s="75">
        <v>4415.5200000000004</v>
      </c>
      <c r="C35" s="75">
        <v>0</v>
      </c>
      <c r="D35" s="75">
        <v>4415.5200000000004</v>
      </c>
      <c r="E35" s="75">
        <v>3187.48</v>
      </c>
      <c r="F35" s="75">
        <v>3187.48</v>
      </c>
      <c r="G35" s="75">
        <v>1228.0400000000004</v>
      </c>
    </row>
    <row r="36" spans="1:7" ht="14.45" customHeight="1" x14ac:dyDescent="0.25">
      <c r="A36" s="85" t="s">
        <v>339</v>
      </c>
      <c r="B36" s="75">
        <v>288772.32</v>
      </c>
      <c r="C36" s="75">
        <v>-18498.059999999998</v>
      </c>
      <c r="D36" s="75">
        <v>270274.26</v>
      </c>
      <c r="E36" s="75">
        <v>184938.69</v>
      </c>
      <c r="F36" s="75">
        <v>184938.69</v>
      </c>
      <c r="G36" s="75">
        <v>85335.57</v>
      </c>
    </row>
    <row r="37" spans="1:7" ht="14.45" customHeight="1" x14ac:dyDescent="0.25">
      <c r="A37" s="85" t="s">
        <v>340</v>
      </c>
      <c r="B37" s="75">
        <v>1947231.23</v>
      </c>
      <c r="C37" s="75">
        <v>-32847.090000000084</v>
      </c>
      <c r="D37" s="75">
        <v>1914384.14</v>
      </c>
      <c r="E37" s="75">
        <v>1180187.1599999999</v>
      </c>
      <c r="F37" s="75">
        <v>1180187.1599999999</v>
      </c>
      <c r="G37" s="75">
        <v>734196.98</v>
      </c>
    </row>
    <row r="38" spans="1:7" x14ac:dyDescent="0.25">
      <c r="A38" s="84" t="s">
        <v>341</v>
      </c>
      <c r="B38" s="83">
        <f t="shared" ref="B38:G38" si="4">SUM(B39:B47)</f>
        <v>0</v>
      </c>
      <c r="C38" s="83">
        <f t="shared" si="4"/>
        <v>0</v>
      </c>
      <c r="D38" s="83">
        <f t="shared" si="4"/>
        <v>0</v>
      </c>
      <c r="E38" s="83">
        <f t="shared" si="4"/>
        <v>0</v>
      </c>
      <c r="F38" s="83">
        <f t="shared" si="4"/>
        <v>0</v>
      </c>
      <c r="G38" s="83">
        <f t="shared" si="4"/>
        <v>0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345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5"/>
        <v>0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5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351</v>
      </c>
      <c r="B48" s="83">
        <f t="shared" ref="B48:G48" si="6">SUM(B49:B57)</f>
        <v>40314.839999999997</v>
      </c>
      <c r="C48" s="83">
        <f t="shared" si="6"/>
        <v>42981.200000000004</v>
      </c>
      <c r="D48" s="83">
        <f t="shared" si="6"/>
        <v>83296.040000000008</v>
      </c>
      <c r="E48" s="83">
        <f t="shared" si="6"/>
        <v>83296.040000000008</v>
      </c>
      <c r="F48" s="83">
        <f t="shared" si="6"/>
        <v>83296.040000000008</v>
      </c>
      <c r="G48" s="83">
        <f t="shared" si="6"/>
        <v>0</v>
      </c>
    </row>
    <row r="49" spans="1:7" x14ac:dyDescent="0.25">
      <c r="A49" s="85" t="s">
        <v>352</v>
      </c>
      <c r="B49" s="75">
        <v>0</v>
      </c>
      <c r="C49" s="75">
        <v>28668.15</v>
      </c>
      <c r="D49" s="75">
        <v>28668.15</v>
      </c>
      <c r="E49" s="75">
        <v>28668.15</v>
      </c>
      <c r="F49" s="75">
        <v>28668.15</v>
      </c>
      <c r="G49" s="75">
        <v>0</v>
      </c>
    </row>
    <row r="50" spans="1:7" x14ac:dyDescent="0.25">
      <c r="A50" s="85" t="s">
        <v>353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355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357</v>
      </c>
      <c r="B54" s="75">
        <v>40314.839999999997</v>
      </c>
      <c r="C54" s="75">
        <v>12392.050000000003</v>
      </c>
      <c r="D54" s="75">
        <v>52706.89</v>
      </c>
      <c r="E54" s="75">
        <v>52706.89</v>
      </c>
      <c r="F54" s="75">
        <v>52706.89</v>
      </c>
      <c r="G54" s="75"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360</v>
      </c>
      <c r="B57" s="75">
        <v>0</v>
      </c>
      <c r="C57" s="75">
        <v>1921</v>
      </c>
      <c r="D57" s="75">
        <v>1921</v>
      </c>
      <c r="E57" s="75">
        <v>1921</v>
      </c>
      <c r="F57" s="75">
        <v>1921</v>
      </c>
      <c r="G57" s="75">
        <v>0</v>
      </c>
    </row>
    <row r="58" spans="1:7" x14ac:dyDescent="0.25">
      <c r="A58" s="84" t="s">
        <v>361</v>
      </c>
      <c r="B58" s="83">
        <f t="shared" ref="B58:G58" si="7">SUM(B59:B61)</f>
        <v>0</v>
      </c>
      <c r="C58" s="83">
        <f t="shared" si="7"/>
        <v>0</v>
      </c>
      <c r="D58" s="83">
        <f t="shared" si="7"/>
        <v>0</v>
      </c>
      <c r="E58" s="83">
        <f t="shared" si="7"/>
        <v>0</v>
      </c>
      <c r="F58" s="83">
        <f t="shared" si="7"/>
        <v>0</v>
      </c>
      <c r="G58" s="83">
        <f t="shared" si="7"/>
        <v>0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8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8"/>
        <v>0</v>
      </c>
    </row>
    <row r="62" spans="1:7" x14ac:dyDescent="0.25">
      <c r="A62" s="84" t="s">
        <v>365</v>
      </c>
      <c r="B62" s="83">
        <f t="shared" ref="B62:G62" si="9">SUM(B63:B67,B69:B70)</f>
        <v>0</v>
      </c>
      <c r="C62" s="83">
        <f t="shared" si="9"/>
        <v>0</v>
      </c>
      <c r="D62" s="83">
        <f t="shared" si="9"/>
        <v>0</v>
      </c>
      <c r="E62" s="83">
        <f t="shared" si="9"/>
        <v>0</v>
      </c>
      <c r="F62" s="83">
        <f t="shared" si="9"/>
        <v>0</v>
      </c>
      <c r="G62" s="83">
        <f t="shared" si="9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0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0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0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0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0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0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0"/>
        <v>0</v>
      </c>
    </row>
    <row r="71" spans="1:7" x14ac:dyDescent="0.25">
      <c r="A71" s="84" t="s">
        <v>374</v>
      </c>
      <c r="B71" s="83">
        <f t="shared" ref="B71:G71" si="11">SUM(B72:B74)</f>
        <v>0</v>
      </c>
      <c r="C71" s="83">
        <f t="shared" si="11"/>
        <v>0</v>
      </c>
      <c r="D71" s="83">
        <f t="shared" si="11"/>
        <v>0</v>
      </c>
      <c r="E71" s="83">
        <f t="shared" si="11"/>
        <v>0</v>
      </c>
      <c r="F71" s="83">
        <f t="shared" si="11"/>
        <v>0</v>
      </c>
      <c r="G71" s="83">
        <f t="shared" si="11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2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2"/>
        <v>0</v>
      </c>
    </row>
    <row r="75" spans="1:7" x14ac:dyDescent="0.25">
      <c r="A75" s="84" t="s">
        <v>378</v>
      </c>
      <c r="B75" s="83">
        <f t="shared" ref="B75:G75" si="13">SUM(B76:B82)</f>
        <v>0</v>
      </c>
      <c r="C75" s="83">
        <f t="shared" si="13"/>
        <v>0</v>
      </c>
      <c r="D75" s="83">
        <f t="shared" si="13"/>
        <v>0</v>
      </c>
      <c r="E75" s="83">
        <f t="shared" si="13"/>
        <v>0</v>
      </c>
      <c r="F75" s="83">
        <f t="shared" si="13"/>
        <v>0</v>
      </c>
      <c r="G75" s="83">
        <f t="shared" si="13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4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4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4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4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4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4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5">SUM(B85,B93,B103,B113,B123,B133,B137,B146,B150)</f>
        <v>0</v>
      </c>
      <c r="C84" s="83">
        <f t="shared" si="15"/>
        <v>0</v>
      </c>
      <c r="D84" s="83">
        <f t="shared" si="15"/>
        <v>0</v>
      </c>
      <c r="E84" s="83">
        <f t="shared" si="15"/>
        <v>0</v>
      </c>
      <c r="F84" s="83">
        <f t="shared" si="15"/>
        <v>0</v>
      </c>
      <c r="G84" s="83">
        <f t="shared" si="15"/>
        <v>0</v>
      </c>
    </row>
    <row r="85" spans="1:7" x14ac:dyDescent="0.25">
      <c r="A85" s="84" t="s">
        <v>313</v>
      </c>
      <c r="B85" s="83">
        <f t="shared" ref="B85:G85" si="16">SUM(B86:B92)</f>
        <v>0</v>
      </c>
      <c r="C85" s="83">
        <f t="shared" si="16"/>
        <v>0</v>
      </c>
      <c r="D85" s="83">
        <f t="shared" si="16"/>
        <v>0</v>
      </c>
      <c r="E85" s="83">
        <f t="shared" si="16"/>
        <v>0</v>
      </c>
      <c r="F85" s="83">
        <f t="shared" si="16"/>
        <v>0</v>
      </c>
      <c r="G85" s="83">
        <f t="shared" si="16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7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7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7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7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7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7"/>
        <v>0</v>
      </c>
    </row>
    <row r="93" spans="1:7" x14ac:dyDescent="0.25">
      <c r="A93" s="84" t="s">
        <v>321</v>
      </c>
      <c r="B93" s="83">
        <f t="shared" ref="B93:G93" si="18">SUM(B94:B102)</f>
        <v>0</v>
      </c>
      <c r="C93" s="83">
        <f t="shared" si="18"/>
        <v>0</v>
      </c>
      <c r="D93" s="83">
        <f t="shared" si="18"/>
        <v>0</v>
      </c>
      <c r="E93" s="83">
        <f t="shared" si="18"/>
        <v>0</v>
      </c>
      <c r="F93" s="83">
        <f t="shared" si="18"/>
        <v>0</v>
      </c>
      <c r="G93" s="83">
        <f t="shared" si="18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9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9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9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9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9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9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9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9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0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0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0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0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0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0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0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0"/>
        <v>0</v>
      </c>
    </row>
    <row r="113" spans="1:7" x14ac:dyDescent="0.25">
      <c r="A113" s="84" t="s">
        <v>341</v>
      </c>
      <c r="B113" s="83">
        <f t="shared" ref="B113:G113" si="21">SUM(B114:B122)</f>
        <v>0</v>
      </c>
      <c r="C113" s="83">
        <f t="shared" si="21"/>
        <v>0</v>
      </c>
      <c r="D113" s="83">
        <f t="shared" si="21"/>
        <v>0</v>
      </c>
      <c r="E113" s="83">
        <f t="shared" si="21"/>
        <v>0</v>
      </c>
      <c r="F113" s="83">
        <f t="shared" si="21"/>
        <v>0</v>
      </c>
      <c r="G113" s="83">
        <f t="shared" si="21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2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2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2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2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2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2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2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2"/>
        <v>0</v>
      </c>
    </row>
    <row r="123" spans="1:7" x14ac:dyDescent="0.25">
      <c r="A123" s="84" t="s">
        <v>351</v>
      </c>
      <c r="B123" s="83">
        <f t="shared" ref="B123:G123" si="23">SUM(B124:B132)</f>
        <v>0</v>
      </c>
      <c r="C123" s="83">
        <f t="shared" si="23"/>
        <v>0</v>
      </c>
      <c r="D123" s="83">
        <f t="shared" si="23"/>
        <v>0</v>
      </c>
      <c r="E123" s="83">
        <f t="shared" si="23"/>
        <v>0</v>
      </c>
      <c r="F123" s="83">
        <f t="shared" si="23"/>
        <v>0</v>
      </c>
      <c r="G123" s="83">
        <f t="shared" si="23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4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4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4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4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4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4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4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4"/>
        <v>0</v>
      </c>
    </row>
    <row r="133" spans="1:7" x14ac:dyDescent="0.25">
      <c r="A133" s="84" t="s">
        <v>361</v>
      </c>
      <c r="B133" s="83">
        <f t="shared" ref="B133:G133" si="25">SUM(B134:B136)</f>
        <v>0</v>
      </c>
      <c r="C133" s="83">
        <f t="shared" si="25"/>
        <v>0</v>
      </c>
      <c r="D133" s="83">
        <f t="shared" si="25"/>
        <v>0</v>
      </c>
      <c r="E133" s="83">
        <f t="shared" si="25"/>
        <v>0</v>
      </c>
      <c r="F133" s="83">
        <f t="shared" si="25"/>
        <v>0</v>
      </c>
      <c r="G133" s="83">
        <f t="shared" si="25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6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6"/>
        <v>0</v>
      </c>
    </row>
    <row r="137" spans="1:7" x14ac:dyDescent="0.25">
      <c r="A137" s="84" t="s">
        <v>365</v>
      </c>
      <c r="B137" s="83">
        <f t="shared" ref="B137:G137" si="27">SUM(B138:B142,B144:B145)</f>
        <v>0</v>
      </c>
      <c r="C137" s="83">
        <f t="shared" si="27"/>
        <v>0</v>
      </c>
      <c r="D137" s="83">
        <f t="shared" si="27"/>
        <v>0</v>
      </c>
      <c r="E137" s="83">
        <f t="shared" si="27"/>
        <v>0</v>
      </c>
      <c r="F137" s="83">
        <f t="shared" si="27"/>
        <v>0</v>
      </c>
      <c r="G137" s="83">
        <f t="shared" si="27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8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8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8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8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8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8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8"/>
        <v>0</v>
      </c>
    </row>
    <row r="146" spans="1:7" x14ac:dyDescent="0.25">
      <c r="A146" s="84" t="s">
        <v>374</v>
      </c>
      <c r="B146" s="83">
        <f t="shared" ref="B146:G146" si="29">SUM(B147:B149)</f>
        <v>0</v>
      </c>
      <c r="C146" s="83">
        <f t="shared" si="29"/>
        <v>0</v>
      </c>
      <c r="D146" s="83">
        <f t="shared" si="29"/>
        <v>0</v>
      </c>
      <c r="E146" s="83">
        <f t="shared" si="29"/>
        <v>0</v>
      </c>
      <c r="F146" s="83">
        <f t="shared" si="29"/>
        <v>0</v>
      </c>
      <c r="G146" s="83">
        <f t="shared" si="29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0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0"/>
        <v>0</v>
      </c>
    </row>
    <row r="150" spans="1:7" x14ac:dyDescent="0.25">
      <c r="A150" s="84" t="s">
        <v>378</v>
      </c>
      <c r="B150" s="83">
        <f t="shared" ref="B150:G150" si="31">SUM(B151:B157)</f>
        <v>0</v>
      </c>
      <c r="C150" s="83">
        <f t="shared" si="31"/>
        <v>0</v>
      </c>
      <c r="D150" s="83">
        <f t="shared" si="31"/>
        <v>0</v>
      </c>
      <c r="E150" s="83">
        <f t="shared" si="31"/>
        <v>0</v>
      </c>
      <c r="F150" s="83">
        <f t="shared" si="31"/>
        <v>0</v>
      </c>
      <c r="G150" s="83">
        <f t="shared" si="31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2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2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2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2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2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2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3">B9+B84</f>
        <v>138253387</v>
      </c>
      <c r="C159" s="90">
        <f t="shared" si="33"/>
        <v>42981.199999999772</v>
      </c>
      <c r="D159" s="90">
        <f t="shared" si="33"/>
        <v>138296368.20000002</v>
      </c>
      <c r="E159" s="90">
        <f t="shared" si="33"/>
        <v>31632286.560000002</v>
      </c>
      <c r="F159" s="90">
        <f t="shared" si="33"/>
        <v>31632286.560000002</v>
      </c>
      <c r="G159" s="90">
        <f t="shared" si="33"/>
        <v>106664081.64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7 B38:F38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K35" sqref="K3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30" x14ac:dyDescent="0.25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25">
      <c r="A9" s="26" t="s">
        <v>390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391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3" t="s">
        <v>392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393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394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395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154</v>
      </c>
      <c r="B18" s="49"/>
      <c r="C18" s="49"/>
      <c r="D18" s="49"/>
      <c r="E18" s="49"/>
      <c r="F18" s="49"/>
      <c r="G18" s="49"/>
    </row>
    <row r="19" spans="1:7" x14ac:dyDescent="0.25">
      <c r="A19" s="3" t="s">
        <v>399</v>
      </c>
      <c r="B19" s="4">
        <f>SUM(B20:B27)</f>
        <v>138253387</v>
      </c>
      <c r="C19" s="4">
        <f t="shared" ref="C19:G19" si="1">SUM(C20:C27)</f>
        <v>42981.199999999772</v>
      </c>
      <c r="D19" s="4">
        <f t="shared" si="1"/>
        <v>138296368.20000002</v>
      </c>
      <c r="E19" s="4">
        <f t="shared" si="1"/>
        <v>31632286.560000002</v>
      </c>
      <c r="F19" s="4">
        <f t="shared" si="1"/>
        <v>31632286.560000002</v>
      </c>
      <c r="G19" s="4">
        <f t="shared" si="1"/>
        <v>106664081.64000002</v>
      </c>
    </row>
    <row r="20" spans="1:7" x14ac:dyDescent="0.25">
      <c r="A20" s="63" t="s">
        <v>391</v>
      </c>
      <c r="B20" s="75">
        <v>138253387</v>
      </c>
      <c r="C20" s="75">
        <v>42981.199999999772</v>
      </c>
      <c r="D20" s="75">
        <v>138296368.20000002</v>
      </c>
      <c r="E20" s="75">
        <v>31632286.560000002</v>
      </c>
      <c r="F20" s="75">
        <v>31632286.560000002</v>
      </c>
      <c r="G20" s="75">
        <v>106664081.64000002</v>
      </c>
    </row>
    <row r="21" spans="1:7" x14ac:dyDescent="0.25">
      <c r="A21" s="63" t="s">
        <v>392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154</v>
      </c>
      <c r="B28" s="49"/>
      <c r="C28" s="49"/>
      <c r="D28" s="49"/>
      <c r="E28" s="49"/>
      <c r="F28" s="49"/>
      <c r="G28" s="49"/>
    </row>
    <row r="29" spans="1:7" x14ac:dyDescent="0.25">
      <c r="A29" s="3" t="s">
        <v>387</v>
      </c>
      <c r="B29" s="4">
        <f>SUM(B19,B9)</f>
        <v>138253387</v>
      </c>
      <c r="C29" s="4">
        <f t="shared" ref="C29:G29" si="2">SUM(C19,C9)</f>
        <v>42981.199999999772</v>
      </c>
      <c r="D29" s="4">
        <f t="shared" si="2"/>
        <v>138296368.20000002</v>
      </c>
      <c r="E29" s="4">
        <f t="shared" si="2"/>
        <v>31632286.560000002</v>
      </c>
      <c r="F29" s="4">
        <f t="shared" si="2"/>
        <v>31632286.560000002</v>
      </c>
      <c r="G29" s="4">
        <f t="shared" si="2"/>
        <v>106664081.64000002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9 B2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3" zoomScale="75" zoomScaleNormal="75" workbookViewId="0">
      <selection activeCell="B17" sqref="B17:G1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400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7</v>
      </c>
      <c r="B7" s="172" t="s">
        <v>306</v>
      </c>
      <c r="C7" s="173"/>
      <c r="D7" s="173"/>
      <c r="E7" s="173"/>
      <c r="F7" s="174"/>
      <c r="G7" s="168" t="s">
        <v>403</v>
      </c>
    </row>
    <row r="8" spans="1:7" ht="30" x14ac:dyDescent="0.25">
      <c r="A8" s="165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25">
      <c r="A9" s="26" t="s">
        <v>405</v>
      </c>
      <c r="B9" s="30">
        <f>SUM(B10,B19,B27,B37)</f>
        <v>138253387</v>
      </c>
      <c r="C9" s="30">
        <f t="shared" ref="C9:G9" si="0">SUM(C10,C19,C27,C37)</f>
        <v>42981.199999999772</v>
      </c>
      <c r="D9" s="30">
        <f t="shared" si="0"/>
        <v>138296368.20000002</v>
      </c>
      <c r="E9" s="30">
        <f t="shared" si="0"/>
        <v>31632286.560000002</v>
      </c>
      <c r="F9" s="30">
        <f t="shared" si="0"/>
        <v>31632286.560000002</v>
      </c>
      <c r="G9" s="30">
        <f t="shared" si="0"/>
        <v>106664081.64000002</v>
      </c>
    </row>
    <row r="10" spans="1:7" ht="15" customHeight="1" x14ac:dyDescent="0.25">
      <c r="A10" s="58" t="s">
        <v>406</v>
      </c>
      <c r="B10" s="47">
        <f>SUM(B11:B18)</f>
        <v>138253387</v>
      </c>
      <c r="C10" s="47">
        <f t="shared" ref="C10:G10" si="1">SUM(C11:C18)</f>
        <v>42981.199999999772</v>
      </c>
      <c r="D10" s="47">
        <f t="shared" si="1"/>
        <v>138296368.20000002</v>
      </c>
      <c r="E10" s="47">
        <f t="shared" si="1"/>
        <v>31632286.560000002</v>
      </c>
      <c r="F10" s="47">
        <f t="shared" si="1"/>
        <v>31632286.560000002</v>
      </c>
      <c r="G10" s="47">
        <f t="shared" si="1"/>
        <v>106664081.64000002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138253387</v>
      </c>
      <c r="C17" s="47">
        <v>42981.199999999772</v>
      </c>
      <c r="D17" s="47">
        <v>138296368.20000002</v>
      </c>
      <c r="E17" s="47">
        <v>31632286.560000002</v>
      </c>
      <c r="F17" s="47">
        <v>31632286.560000002</v>
      </c>
      <c r="G17" s="47">
        <v>106664081.64000002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138253387</v>
      </c>
      <c r="C77" s="4">
        <f t="shared" ref="C77:G77" si="10">C43+C9</f>
        <v>42981.199999999772</v>
      </c>
      <c r="D77" s="4">
        <f t="shared" si="10"/>
        <v>138296368.20000002</v>
      </c>
      <c r="E77" s="4">
        <f t="shared" si="10"/>
        <v>31632286.560000002</v>
      </c>
      <c r="F77" s="4">
        <f t="shared" si="10"/>
        <v>31632286.560000002</v>
      </c>
      <c r="G77" s="4">
        <f t="shared" si="10"/>
        <v>106664081.64000002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6 B18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27" sqref="B27:G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439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441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 x14ac:dyDescent="0.25">
      <c r="A8" s="165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25">
      <c r="A9" s="26" t="s">
        <v>442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443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138253387</v>
      </c>
      <c r="C21" s="119">
        <f t="shared" ref="C21:F21" si="4">SUM(C22,C23,C24,C27,C28,C31)</f>
        <v>-2.3283064365386963E-10</v>
      </c>
      <c r="D21" s="119">
        <f t="shared" si="4"/>
        <v>138296368.20000002</v>
      </c>
      <c r="E21" s="119">
        <f t="shared" si="4"/>
        <v>31632286.560000002</v>
      </c>
      <c r="F21" s="119">
        <f t="shared" si="4"/>
        <v>31632286.560000002</v>
      </c>
      <c r="G21" s="119">
        <f>SUM(G22,G23,G24,G27,G28,G31)</f>
        <v>106664081.64000002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138253387</v>
      </c>
      <c r="C27" s="76">
        <v>-2.3283064365386963E-10</v>
      </c>
      <c r="D27" s="76">
        <v>138296368.20000002</v>
      </c>
      <c r="E27" s="76">
        <v>31632286.560000002</v>
      </c>
      <c r="F27" s="76">
        <v>31632286.560000002</v>
      </c>
      <c r="G27" s="76">
        <v>106664081.64000002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138253387</v>
      </c>
      <c r="C33" s="119">
        <f t="shared" ref="C33:G33" si="8">C21+C9</f>
        <v>-2.3283064365386963E-10</v>
      </c>
      <c r="D33" s="119">
        <f t="shared" si="8"/>
        <v>138296368.20000002</v>
      </c>
      <c r="E33" s="119">
        <f t="shared" si="8"/>
        <v>31632286.560000002</v>
      </c>
      <c r="F33" s="119">
        <f t="shared" si="8"/>
        <v>31632286.560000002</v>
      </c>
      <c r="G33" s="119">
        <f t="shared" si="8"/>
        <v>106664081.64000002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26 B28:F33" unlockedFormula="1"/>
    <ignoredError sqref="G12:G26 G28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CLAUDIA-YEPEZ</cp:lastModifiedBy>
  <cp:revision/>
  <dcterms:created xsi:type="dcterms:W3CDTF">2023-03-16T22:14:51Z</dcterms:created>
  <dcterms:modified xsi:type="dcterms:W3CDTF">2025-04-10T22:50:13Z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